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Gerencia de Registro y Control\Analista de Nomina\Nóminas\Nomina\2023\Portal de Transparencia\Enero\"/>
    </mc:Choice>
  </mc:AlternateContent>
  <bookViews>
    <workbookView xWindow="0" yWindow="0" windowWidth="20496" windowHeight="7752"/>
  </bookViews>
  <sheets>
    <sheet name="Contratados" sheetId="8" r:id="rId1"/>
  </sheets>
  <definedNames>
    <definedName name="_xlnm.Print_Area" localSheetId="0">Contratados!$A$1:$T$36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8" l="1"/>
  <c r="P15" i="8"/>
  <c r="M15" i="8"/>
  <c r="G15" i="8"/>
  <c r="O14" i="8" l="1"/>
  <c r="S14" i="8" s="1"/>
  <c r="N14" i="8"/>
  <c r="L14" i="8"/>
  <c r="K14" i="8"/>
  <c r="S13" i="8"/>
  <c r="O13" i="8"/>
  <c r="N13" i="8"/>
  <c r="L13" i="8"/>
  <c r="K13" i="8"/>
  <c r="O12" i="8"/>
  <c r="S12" i="8" s="1"/>
  <c r="N12" i="8"/>
  <c r="L12" i="8"/>
  <c r="K12" i="8"/>
  <c r="Q12" i="8" s="1"/>
  <c r="S15" i="8" l="1"/>
  <c r="L15" i="8"/>
  <c r="R14" i="8"/>
  <c r="T14" i="8" s="1"/>
  <c r="N15" i="8"/>
  <c r="O15" i="8"/>
  <c r="R13" i="8"/>
  <c r="K15" i="8"/>
  <c r="Q13" i="8"/>
  <c r="Q14" i="8"/>
  <c r="R12" i="8"/>
  <c r="Q15" i="8" l="1"/>
  <c r="T13" i="8"/>
  <c r="R15" i="8"/>
  <c r="T12" i="8"/>
  <c r="T15" i="8" l="1"/>
</calcChain>
</file>

<file path=xl/sharedStrings.xml><?xml version="1.0" encoding="utf-8"?>
<sst xmlns="http://schemas.openxmlformats.org/spreadsheetml/2006/main" count="63" uniqueCount="56">
  <si>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</si>
  <si>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</si>
  <si>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</si>
  <si>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</si>
  <si>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</si>
  <si>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</si>
  <si>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</si>
  <si>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</si>
  <si>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</si>
  <si>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</si>
  <si>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Departamento</t>
  </si>
  <si>
    <t xml:space="preserve">Funcion </t>
  </si>
  <si>
    <t>Estatus</t>
  </si>
  <si>
    <t>Riesgos 
Laborales
(1.3%) (2*)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</si>
  <si>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</si>
  <si>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</si>
  <si>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</si>
  <si>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</si>
  <si>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</si>
  <si>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</si>
  <si>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</si>
  <si>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</si>
  <si>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F</t>
  </si>
  <si>
    <t>Director de Recursos Humanos</t>
  </si>
  <si>
    <t>Contralor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</si>
  <si>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</si>
  <si>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</si>
  <si>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</si>
  <si>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</si>
  <si>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</si>
  <si>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</si>
  <si>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</si>
  <si>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</si>
  <si>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</si>
  <si>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</si>
  <si>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</si>
  <si>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</si>
  <si>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</si>
  <si>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</si>
  <si>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 xml:space="preserve">   (4*) Deducción directa declaración TSS del SUIRPLUS por registro de dependientes adicionales al SDSS. RD$1,512.45 por cada dependiente adicional registrado.</t>
  </si>
  <si>
    <t>Género</t>
  </si>
  <si>
    <t>Seguro de
Pensión (9.97%)</t>
  </si>
  <si>
    <t>Seguro de Salud
(10.53%)    (3*)</t>
  </si>
  <si>
    <t>Nómina de Sueldos: Empleados Contratados con relación de dependencia</t>
  </si>
  <si>
    <t>Fecha de Inicio de Contrato</t>
  </si>
  <si>
    <t>Fecha de Finalización de Contrato</t>
  </si>
  <si>
    <t>JHANNA YAMEL CUETO DE LA CRUZ</t>
  </si>
  <si>
    <t>Departamento de Relaciones Laborales y Sociales</t>
  </si>
  <si>
    <t>Médico Nutricionista</t>
  </si>
  <si>
    <t>Contratados</t>
  </si>
  <si>
    <t xml:space="preserve">YALINA ESTRELLA MATEO ECHAVARRIA </t>
  </si>
  <si>
    <t xml:space="preserve">División de Relaciones Públicas </t>
  </si>
  <si>
    <t xml:space="preserve">Diseñador Gráfico y Editor de Contenido </t>
  </si>
  <si>
    <t>MAYA VIRGINEA OVIEDO DUCOUDRAY</t>
  </si>
  <si>
    <t>Fotógrafo</t>
  </si>
  <si>
    <t xml:space="preserve"> Correspondiente al mes de ENERO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</si>
</sst>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43" fontId="2" fillId="0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2" borderId="0" xfId="1" applyNumberFormat="1" applyFont="1" applyFill="1" applyAlignment="1">
      <alignment vertical="center"/>
    </xf>
    <xf numFmtId="2" fontId="2" fillId="0" borderId="0" xfId="1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0" fontId="3" fillId="3" borderId="2" xfId="0" applyFont="1" applyFill="1" applyBorder="1" applyAlignment="1">
      <alignment vertical="justify"/>
    </xf>
    <xf numFmtId="43" fontId="3" fillId="3" borderId="2" xfId="0" applyNumberFormat="1" applyFont="1" applyFill="1" applyBorder="1" applyAlignment="1">
      <alignment vertical="justify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vertical="center"/>
    </xf>
    <xf numFmtId="2" fontId="3" fillId="3" borderId="0" xfId="0" applyNumberFormat="1" applyFont="1" applyFill="1" applyAlignment="1">
      <alignment vertical="center"/>
    </xf>
    <xf numFmtId="2" fontId="3" fillId="2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3" fontId="2" fillId="2" borderId="0" xfId="2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3" fontId="6" fillId="2" borderId="0" xfId="3" applyNumberFormat="1" applyFont="1" applyFill="1"/>
    <xf numFmtId="2" fontId="7" fillId="0" borderId="0" xfId="0" applyNumberFormat="1" applyFont="1" applyFill="1" applyBorder="1" applyAlignment="1">
      <alignment vertical="center"/>
    </xf>
    <xf numFmtId="2" fontId="2" fillId="2" borderId="0" xfId="2" applyNumberFormat="1" applyFont="1" applyFill="1" applyAlignment="1">
      <alignment horizontal="center"/>
    </xf>
    <xf numFmtId="43" fontId="3" fillId="2" borderId="0" xfId="2" applyFont="1" applyFill="1" applyAlignment="1">
      <alignment horizontal="center"/>
    </xf>
    <xf numFmtId="43" fontId="3" fillId="0" borderId="0" xfId="2" applyFont="1" applyFill="1" applyAlignment="1"/>
    <xf numFmtId="43" fontId="3" fillId="0" borderId="0" xfId="2" applyFont="1" applyFill="1" applyAlignment="1">
      <alignment horizontal="center" vertical="center"/>
    </xf>
    <xf numFmtId="43" fontId="3" fillId="2" borderId="0" xfId="2" applyFont="1" applyFill="1"/>
    <xf numFmtId="2" fontId="3" fillId="2" borderId="0" xfId="2" applyNumberFormat="1" applyFont="1" applyFill="1"/>
    <xf numFmtId="43" fontId="3" fillId="2" borderId="0" xfId="2" applyFont="1" applyFill="1" applyBorder="1"/>
    <xf numFmtId="2" fontId="3" fillId="2" borderId="0" xfId="2" applyNumberFormat="1" applyFont="1" applyFill="1" applyBorder="1"/>
    <xf numFmtId="43" fontId="3" fillId="2" borderId="0" xfId="2" applyFont="1" applyFill="1" applyBorder="1" applyAlignment="1">
      <alignment horizontal="center"/>
    </xf>
    <xf numFmtId="43" fontId="3" fillId="0" borderId="0" xfId="2" applyFont="1" applyFill="1" applyAlignment="1">
      <alignment horizontal="center"/>
    </xf>
    <xf numFmtId="43" fontId="3" fillId="0" borderId="0" xfId="2" applyFont="1" applyFill="1" applyBorder="1" applyAlignment="1">
      <alignment horizontal="center" vertical="center"/>
    </xf>
    <xf numFmtId="2" fontId="3" fillId="2" borderId="0" xfId="2" applyNumberFormat="1" applyFont="1" applyFill="1" applyAlignment="1">
      <alignment horizontal="center"/>
    </xf>
    <xf numFmtId="43" fontId="2" fillId="0" borderId="0" xfId="2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3" fontId="2" fillId="0" borderId="0" xfId="2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justify"/>
    </xf>
    <xf numFmtId="0" fontId="3" fillId="0" borderId="2" xfId="0" applyFont="1" applyBorder="1" applyAlignment="1">
      <alignment horizontal="center" vertical="justify"/>
    </xf>
    <xf numFmtId="43" fontId="3" fillId="0" borderId="2" xfId="0" applyNumberFormat="1" applyFont="1" applyBorder="1" applyAlignment="1">
      <alignment vertical="justify"/>
    </xf>
    <xf numFmtId="43" fontId="2" fillId="0" borderId="2" xfId="0" applyNumberFormat="1" applyFont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43" fontId="2" fillId="0" borderId="0" xfId="2" applyFont="1" applyBorder="1" applyAlignment="1">
      <alignment horizontal="center"/>
    </xf>
    <xf numFmtId="43" fontId="3" fillId="0" borderId="0" xfId="2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10" fillId="0" borderId="0" xfId="2" applyNumberFormat="1" applyFont="1" applyBorder="1" applyAlignment="1">
      <alignment horizontal="center"/>
    </xf>
    <xf numFmtId="43" fontId="0" fillId="0" borderId="0" xfId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43" fontId="10" fillId="0" borderId="0" xfId="2" applyFont="1" applyBorder="1" applyAlignment="1">
      <alignment horizont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Alignment="1">
      <alignment vertical="center"/>
    </xf>
    <xf numFmtId="14" fontId="3" fillId="0" borderId="2" xfId="0" applyNumberFormat="1" applyFont="1" applyBorder="1" applyAlignment="1">
      <alignment vertical="justify"/>
    </xf>
    <xf numFmtId="43" fontId="3" fillId="3" borderId="2" xfId="0" applyNumberFormat="1" applyFont="1" applyFill="1" applyBorder="1" applyAlignment="1">
      <alignment horizontal="left" vertical="justify"/>
    </xf>
    <xf numFmtId="43" fontId="2" fillId="0" borderId="1" xfId="0" applyNumberFormat="1" applyFont="1" applyBorder="1" applyAlignment="1">
      <alignment horizontal="right" vertical="center"/>
    </xf>
    <xf numFmtId="2" fontId="3" fillId="2" borderId="0" xfId="1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" fontId="6" fillId="0" borderId="0" xfId="3" applyNumberFormat="1" applyFont="1" applyBorder="1"/>
    <xf numFmtId="2" fontId="2" fillId="0" borderId="0" xfId="2" applyNumberFormat="1" applyFont="1" applyBorder="1" applyAlignment="1">
      <alignment horizontal="center"/>
    </xf>
    <xf numFmtId="43" fontId="3" fillId="0" borderId="0" xfId="2" applyFont="1" applyBorder="1"/>
    <xf numFmtId="2" fontId="3" fillId="0" borderId="0" xfId="2" applyNumberFormat="1" applyFont="1" applyBorder="1"/>
    <xf numFmtId="43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43" fontId="3" fillId="2" borderId="0" xfId="4" applyFont="1" applyFill="1" applyAlignment="1">
      <alignment vertical="center"/>
    </xf>
    <xf numFmtId="14" fontId="3" fillId="0" borderId="2" xfId="0" applyNumberFormat="1" applyFont="1" applyFill="1" applyBorder="1" applyAlignment="1">
      <alignment vertical="justify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43" fontId="10" fillId="0" borderId="0" xfId="2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3" fontId="2" fillId="0" borderId="0" xfId="2" applyFont="1" applyBorder="1" applyAlignment="1">
      <alignment horizontal="center"/>
    </xf>
    <xf numFmtId="43" fontId="3" fillId="0" borderId="0" xfId="2" applyFont="1" applyBorder="1" applyAlignment="1">
      <alignment horizontal="center"/>
    </xf>
  </cellXfs>
  <cellStyles count="5">
    <cellStyle name="Millares" xfId="4" builtinId="3"/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228599</xdr:colOff>
      <xdr:row>0</xdr:row>
      <xdr:rowOff>156883</xdr:rowOff>
    </xdr:from>
    <xdr:to>
      <xdr:col>1</xdr:col>
      <xdr:colOff>1689100</xdr:colOff>
      <xdr:row>7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B297BD7E-DB41-4010-91EC-0DFE62B92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599" y="156883"/>
          <a:ext cx="1460501" cy="1087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zoomScaleNormal="100" workbookViewId="0">
      <selection activeCell="C21" sqref="C21"/>
    </sheetView>
  </sheetViews>
  <sheetFormatPr baseColWidth="10" defaultColWidth="18.109375" defaultRowHeight="14.4" x14ac:dyDescent="0.3"/>
  <cols>
    <col min="1" max="1" width="7.44140625" style="54" customWidth="1"/>
    <col min="2" max="2" width="34.88671875" style="54" customWidth="1"/>
    <col min="3" max="3" width="7.21875" style="54" customWidth="1"/>
    <col min="4" max="4" width="18.109375" style="54"/>
    <col min="5" max="5" width="22.44140625" style="54" customWidth="1"/>
    <col min="6" max="6" width="14.33203125" style="54" customWidth="1"/>
    <col min="7" max="9" width="18.109375" style="62"/>
    <col min="10" max="10" width="11.44140625" style="62" customWidth="1"/>
    <col min="11" max="11" width="15.88671875" style="62" customWidth="1"/>
    <col min="12" max="15" width="18.109375" style="62"/>
    <col min="16" max="16" width="16.88671875" style="62" customWidth="1"/>
    <col min="17" max="17" width="16.109375" style="62" customWidth="1"/>
    <col min="18" max="18" width="16" style="62" customWidth="1"/>
    <col min="19" max="19" width="16.33203125" style="62" customWidth="1"/>
    <col min="20" max="20" width="15.77734375" style="62" customWidth="1"/>
    <col min="21" max="21" width="18.109375" style="54"/>
    <col min="22" max="22" width="18.109375" style="65"/>
    <col min="23" max="16384" width="18.109375" style="54"/>
  </cols>
  <sheetData>
    <row r="1" spans="1:22" s="56" customFormat="1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54"/>
      <c r="V1" s="65"/>
    </row>
    <row r="2" spans="1:22" s="56" customFormat="1" x14ac:dyDescent="0.3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54"/>
      <c r="V2" s="65"/>
    </row>
    <row r="3" spans="1:22" s="53" customFormat="1" x14ac:dyDescent="0.3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52"/>
      <c r="V3" s="68"/>
    </row>
    <row r="4" spans="1:22" s="53" customFormat="1" x14ac:dyDescent="0.3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52"/>
      <c r="V4" s="68"/>
    </row>
    <row r="5" spans="1:22" s="53" customFormat="1" x14ac:dyDescent="0.3">
      <c r="A5" s="42"/>
      <c r="B5" s="42"/>
      <c r="C5" s="42"/>
      <c r="D5" s="42"/>
      <c r="E5" s="42"/>
      <c r="F5" s="4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52"/>
      <c r="V5" s="68"/>
    </row>
    <row r="6" spans="1:22" s="53" customFormat="1" x14ac:dyDescent="0.3">
      <c r="A6" s="85" t="s">
        <v>43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52"/>
      <c r="V6" s="68"/>
    </row>
    <row r="7" spans="1:22" s="53" customFormat="1" x14ac:dyDescent="0.3">
      <c r="A7" s="85" t="s">
        <v>55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52"/>
      <c r="V7" s="68"/>
    </row>
    <row r="8" spans="1:22" s="53" customFormat="1" x14ac:dyDescent="0.3">
      <c r="A8" s="9"/>
      <c r="B8" s="9"/>
      <c r="C8" s="9"/>
      <c r="D8" s="9"/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52"/>
      <c r="V8" s="68"/>
    </row>
    <row r="9" spans="1:22" s="53" customFormat="1" ht="28.2" customHeight="1" x14ac:dyDescent="0.3">
      <c r="A9" s="95" t="s">
        <v>3</v>
      </c>
      <c r="B9" s="96" t="s">
        <v>4</v>
      </c>
      <c r="C9" s="89" t="s">
        <v>40</v>
      </c>
      <c r="D9" s="89" t="s">
        <v>10</v>
      </c>
      <c r="E9" s="89" t="s">
        <v>11</v>
      </c>
      <c r="F9" s="89" t="s">
        <v>12</v>
      </c>
      <c r="G9" s="99" t="s">
        <v>5</v>
      </c>
      <c r="H9" s="92" t="s">
        <v>44</v>
      </c>
      <c r="I9" s="92" t="s">
        <v>45</v>
      </c>
      <c r="J9" s="99" t="s">
        <v>6</v>
      </c>
      <c r="K9" s="100" t="s">
        <v>7</v>
      </c>
      <c r="L9" s="100"/>
      <c r="M9" s="100"/>
      <c r="N9" s="100"/>
      <c r="O9" s="100"/>
      <c r="P9" s="100"/>
      <c r="Q9" s="100"/>
      <c r="R9" s="98" t="s">
        <v>8</v>
      </c>
      <c r="S9" s="98"/>
      <c r="T9" s="98" t="s">
        <v>9</v>
      </c>
      <c r="U9" s="52"/>
      <c r="V9" s="68"/>
    </row>
    <row r="10" spans="1:22" s="53" customFormat="1" ht="35.4" customHeight="1" x14ac:dyDescent="0.3">
      <c r="A10" s="95"/>
      <c r="B10" s="96"/>
      <c r="C10" s="90"/>
      <c r="D10" s="90"/>
      <c r="E10" s="90"/>
      <c r="F10" s="90"/>
      <c r="G10" s="99"/>
      <c r="H10" s="93"/>
      <c r="I10" s="93"/>
      <c r="J10" s="99"/>
      <c r="K10" s="95" t="s">
        <v>41</v>
      </c>
      <c r="L10" s="95"/>
      <c r="M10" s="98" t="s">
        <v>13</v>
      </c>
      <c r="N10" s="95" t="s">
        <v>42</v>
      </c>
      <c r="O10" s="95"/>
      <c r="P10" s="98" t="s">
        <v>14</v>
      </c>
      <c r="Q10" s="98" t="s">
        <v>15</v>
      </c>
      <c r="R10" s="98" t="s">
        <v>16</v>
      </c>
      <c r="S10" s="98" t="s">
        <v>17</v>
      </c>
      <c r="T10" s="98"/>
      <c r="U10" s="52"/>
      <c r="V10" s="68"/>
    </row>
    <row r="11" spans="1:22" s="53" customFormat="1" ht="26.4" x14ac:dyDescent="0.3">
      <c r="A11" s="95"/>
      <c r="B11" s="96"/>
      <c r="C11" s="91"/>
      <c r="D11" s="91"/>
      <c r="E11" s="91"/>
      <c r="F11" s="91"/>
      <c r="G11" s="99"/>
      <c r="H11" s="94"/>
      <c r="I11" s="94"/>
      <c r="J11" s="99"/>
      <c r="K11" s="43" t="s">
        <v>18</v>
      </c>
      <c r="L11" s="43" t="s">
        <v>19</v>
      </c>
      <c r="M11" s="98"/>
      <c r="N11" s="43" t="s">
        <v>20</v>
      </c>
      <c r="O11" s="43" t="s">
        <v>21</v>
      </c>
      <c r="P11" s="98"/>
      <c r="Q11" s="98"/>
      <c r="R11" s="98"/>
      <c r="S11" s="98"/>
      <c r="T11" s="98"/>
      <c r="U11" s="52"/>
      <c r="V11" s="68"/>
    </row>
    <row r="12" spans="1:22" s="53" customFormat="1" ht="39.6" x14ac:dyDescent="0.3">
      <c r="A12" s="11">
        <v>1</v>
      </c>
      <c r="B12" s="44" t="s">
        <v>46</v>
      </c>
      <c r="C12" s="45" t="s">
        <v>22</v>
      </c>
      <c r="D12" s="44" t="s">
        <v>47</v>
      </c>
      <c r="E12" s="82" t="s">
        <v>48</v>
      </c>
      <c r="F12" s="44" t="s">
        <v>49</v>
      </c>
      <c r="G12" s="46">
        <v>60000</v>
      </c>
      <c r="H12" s="69">
        <v>44866</v>
      </c>
      <c r="I12" s="69">
        <v>45046</v>
      </c>
      <c r="J12" s="70">
        <v>3486.65</v>
      </c>
      <c r="K12" s="12">
        <f>IF(G12&gt;325250,325250*2.87/100,G12*2.87/100)</f>
        <v>1722</v>
      </c>
      <c r="L12" s="12">
        <f>IF(G12&gt;325250,325250*7.1%,G12*7.1%)</f>
        <v>4260</v>
      </c>
      <c r="M12" s="12">
        <v>660</v>
      </c>
      <c r="N12" s="12">
        <f>IF(G12&gt;162625,162625*3.04/100,G12*3.04/100)</f>
        <v>1824</v>
      </c>
      <c r="O12" s="12">
        <f>IF(G12&gt;162625,162625*7.09%,G12*7.09%)</f>
        <v>4254</v>
      </c>
      <c r="P12" s="12">
        <v>0</v>
      </c>
      <c r="Q12" s="12">
        <f>+O12+N12+M12+L12+K12</f>
        <v>12720</v>
      </c>
      <c r="R12" s="12">
        <f>+K12+N12+P12</f>
        <v>3546</v>
      </c>
      <c r="S12" s="12">
        <f>+O12+L12+M12</f>
        <v>9174</v>
      </c>
      <c r="T12" s="12">
        <f>+G12-R12-J12</f>
        <v>52967.35</v>
      </c>
      <c r="U12" s="52"/>
      <c r="V12" s="68"/>
    </row>
    <row r="13" spans="1:22" s="53" customFormat="1" ht="26.4" x14ac:dyDescent="0.3">
      <c r="A13" s="11">
        <v>2</v>
      </c>
      <c r="B13" s="44" t="s">
        <v>50</v>
      </c>
      <c r="C13" s="45" t="s">
        <v>22</v>
      </c>
      <c r="D13" s="44" t="s">
        <v>51</v>
      </c>
      <c r="E13" s="82" t="s">
        <v>52</v>
      </c>
      <c r="F13" s="44" t="s">
        <v>49</v>
      </c>
      <c r="G13" s="46">
        <v>12500</v>
      </c>
      <c r="H13" s="69">
        <v>44850</v>
      </c>
      <c r="I13" s="69">
        <v>44941</v>
      </c>
      <c r="J13" s="70">
        <v>0</v>
      </c>
      <c r="K13" s="12">
        <f t="shared" ref="K13:K14" si="0">IF(G13&gt;325250,325250*2.87/100,G13*2.87/100)</f>
        <v>358.75</v>
      </c>
      <c r="L13" s="12">
        <f t="shared" ref="L13:L14" si="1">IF(G13&gt;325250,325250*7.1%,G13*7.1%)</f>
        <v>887.49999999999989</v>
      </c>
      <c r="M13" s="12">
        <v>137.5</v>
      </c>
      <c r="N13" s="12">
        <f t="shared" ref="N13:N14" si="2">IF(G13&gt;162625,162625*3.04/100,G13*3.04/100)</f>
        <v>380</v>
      </c>
      <c r="O13" s="12">
        <f t="shared" ref="O13:O14" si="3">IF(G13&gt;162625,162625*7.09%,G13*7.09%)</f>
        <v>886.25000000000011</v>
      </c>
      <c r="P13" s="12">
        <v>0</v>
      </c>
      <c r="Q13" s="12">
        <f>+O13+N13+M13+L13+K13</f>
        <v>2650</v>
      </c>
      <c r="R13" s="12">
        <f>+K13+N13+P13</f>
        <v>738.75</v>
      </c>
      <c r="S13" s="12">
        <f>+O13+L13+M13</f>
        <v>1911.25</v>
      </c>
      <c r="T13" s="12">
        <f>+G13-R13-J13</f>
        <v>11761.25</v>
      </c>
      <c r="U13" s="52"/>
      <c r="V13" s="68"/>
    </row>
    <row r="14" spans="1:22" s="51" customFormat="1" ht="26.4" x14ac:dyDescent="0.3">
      <c r="A14" s="11">
        <v>3</v>
      </c>
      <c r="B14" s="44" t="s">
        <v>53</v>
      </c>
      <c r="C14" s="45" t="s">
        <v>22</v>
      </c>
      <c r="D14" s="44" t="s">
        <v>51</v>
      </c>
      <c r="E14" s="81" t="s">
        <v>54</v>
      </c>
      <c r="F14" s="44" t="s">
        <v>49</v>
      </c>
      <c r="G14" s="46">
        <v>47000</v>
      </c>
      <c r="H14" s="84">
        <v>44896</v>
      </c>
      <c r="I14" s="84">
        <v>45016</v>
      </c>
      <c r="J14" s="70">
        <v>1430.5948750000009</v>
      </c>
      <c r="K14" s="12">
        <f t="shared" si="0"/>
        <v>1348.9</v>
      </c>
      <c r="L14" s="12">
        <f t="shared" si="1"/>
        <v>3336.9999999999995</v>
      </c>
      <c r="M14" s="12">
        <v>517</v>
      </c>
      <c r="N14" s="12">
        <f t="shared" si="2"/>
        <v>1428.8</v>
      </c>
      <c r="O14" s="12">
        <f t="shared" si="3"/>
        <v>3332.3</v>
      </c>
      <c r="P14" s="12">
        <v>0</v>
      </c>
      <c r="Q14" s="12">
        <f t="shared" ref="Q14" si="4">+O14+N14+M14+L14+K14</f>
        <v>9964</v>
      </c>
      <c r="R14" s="12">
        <f t="shared" ref="R14" si="5">+K14+N14+P14</f>
        <v>2777.7</v>
      </c>
      <c r="S14" s="12">
        <f t="shared" ref="S14" si="6">+O14+L14+M14</f>
        <v>7186.2999999999993</v>
      </c>
      <c r="T14" s="12">
        <f t="shared" ref="T14" si="7">+G14-R14-J14</f>
        <v>42791.705125</v>
      </c>
      <c r="V14" s="66"/>
    </row>
    <row r="15" spans="1:22" s="51" customFormat="1" ht="16.8" x14ac:dyDescent="0.3">
      <c r="A15" s="47" t="s">
        <v>25</v>
      </c>
      <c r="B15" s="47"/>
      <c r="C15" s="47"/>
      <c r="D15" s="47"/>
      <c r="E15" s="47"/>
      <c r="F15" s="47"/>
      <c r="G15" s="47">
        <f>SUM(G12:G14)</f>
        <v>119500</v>
      </c>
      <c r="H15" s="47"/>
      <c r="I15" s="47"/>
      <c r="J15" s="47">
        <f t="shared" ref="J15:T15" si="8">SUM(J12:J14)</f>
        <v>4917.2448750000012</v>
      </c>
      <c r="K15" s="71">
        <f t="shared" si="8"/>
        <v>3429.65</v>
      </c>
      <c r="L15" s="47">
        <f t="shared" si="8"/>
        <v>8484.5</v>
      </c>
      <c r="M15" s="47">
        <f t="shared" si="8"/>
        <v>1314.5</v>
      </c>
      <c r="N15" s="47">
        <f t="shared" si="8"/>
        <v>3632.8</v>
      </c>
      <c r="O15" s="47">
        <f t="shared" si="8"/>
        <v>8472.5499999999993</v>
      </c>
      <c r="P15" s="47">
        <f t="shared" si="8"/>
        <v>0</v>
      </c>
      <c r="Q15" s="47">
        <f t="shared" si="8"/>
        <v>25334</v>
      </c>
      <c r="R15" s="47">
        <f t="shared" si="8"/>
        <v>7062.45</v>
      </c>
      <c r="S15" s="47">
        <f t="shared" si="8"/>
        <v>18271.55</v>
      </c>
      <c r="T15" s="47">
        <f t="shared" si="8"/>
        <v>107520.305125</v>
      </c>
      <c r="V15" s="66"/>
    </row>
    <row r="16" spans="1:22" s="55" customFormat="1" ht="16.8" x14ac:dyDescent="0.3">
      <c r="A16" s="15"/>
      <c r="B16" s="15"/>
      <c r="C16" s="15"/>
      <c r="D16" s="15"/>
      <c r="E16" s="15"/>
      <c r="F16" s="15"/>
      <c r="G16" s="16"/>
      <c r="H16" s="16"/>
      <c r="I16" s="16"/>
      <c r="J16" s="16"/>
      <c r="K16" s="16"/>
      <c r="L16" s="16"/>
      <c r="M16" s="16"/>
      <c r="N16" s="16"/>
      <c r="O16" s="5"/>
      <c r="P16" s="5"/>
      <c r="Q16" s="16"/>
      <c r="R16" s="16"/>
      <c r="S16" s="16"/>
      <c r="T16" s="16"/>
      <c r="V16" s="66"/>
    </row>
    <row r="17" spans="1:22" s="55" customFormat="1" ht="16.8" x14ac:dyDescent="0.3">
      <c r="A17" s="15" t="s">
        <v>26</v>
      </c>
      <c r="B17" s="17"/>
      <c r="C17" s="17"/>
      <c r="D17" s="17"/>
      <c r="E17" s="48"/>
      <c r="F17" s="48"/>
      <c r="G17" s="18"/>
      <c r="H17" s="18"/>
      <c r="I17" s="18"/>
      <c r="J17" s="18"/>
      <c r="K17" s="18"/>
      <c r="L17" s="18"/>
      <c r="M17" s="18"/>
      <c r="N17" s="18"/>
      <c r="O17" s="72"/>
      <c r="P17" s="72"/>
      <c r="Q17" s="18"/>
      <c r="R17" s="18"/>
      <c r="S17" s="18"/>
      <c r="T17" s="83"/>
      <c r="V17" s="66"/>
    </row>
    <row r="18" spans="1:22" s="55" customFormat="1" ht="16.8" x14ac:dyDescent="0.3">
      <c r="A18" s="48" t="s">
        <v>27</v>
      </c>
      <c r="B18" s="17"/>
      <c r="C18" s="17"/>
      <c r="D18" s="17"/>
      <c r="E18" s="48"/>
      <c r="F18" s="4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V18" s="66"/>
    </row>
    <row r="19" spans="1:22" s="56" customFormat="1" x14ac:dyDescent="0.3">
      <c r="A19" s="48" t="s">
        <v>28</v>
      </c>
      <c r="B19" s="17"/>
      <c r="C19" s="17"/>
      <c r="D19" s="17"/>
      <c r="E19" s="48"/>
      <c r="F19" s="4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V19" s="65"/>
    </row>
    <row r="20" spans="1:22" s="56" customFormat="1" x14ac:dyDescent="0.3">
      <c r="A20" s="48" t="s">
        <v>29</v>
      </c>
      <c r="B20" s="17"/>
      <c r="C20" s="17"/>
      <c r="D20" s="17"/>
      <c r="E20" s="48"/>
      <c r="F20" s="4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54"/>
      <c r="V20" s="65"/>
    </row>
    <row r="21" spans="1:22" s="56" customFormat="1" x14ac:dyDescent="0.3">
      <c r="A21" s="48" t="s">
        <v>39</v>
      </c>
      <c r="B21" s="17"/>
      <c r="C21" s="17"/>
      <c r="D21" s="17"/>
      <c r="E21" s="48"/>
      <c r="F21" s="4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54"/>
      <c r="V21" s="65"/>
    </row>
    <row r="22" spans="1:22" s="56" customFormat="1" x14ac:dyDescent="0.3">
      <c r="A22" s="87" t="s">
        <v>30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19"/>
      <c r="P22" s="19"/>
      <c r="Q22" s="19"/>
      <c r="R22" s="19"/>
      <c r="S22" s="19"/>
      <c r="T22" s="19"/>
      <c r="U22" s="54"/>
      <c r="V22" s="65"/>
    </row>
    <row r="23" spans="1:22" s="14" customFormat="1" ht="13.2" x14ac:dyDescent="0.3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18"/>
      <c r="P23" s="18"/>
      <c r="Q23" s="18"/>
      <c r="R23" s="18"/>
      <c r="S23" s="18"/>
      <c r="T23" s="18"/>
      <c r="V23" s="13"/>
    </row>
    <row r="24" spans="1:22" x14ac:dyDescent="0.3">
      <c r="A24" s="40"/>
      <c r="B24" s="40"/>
      <c r="C24" s="40"/>
      <c r="D24" s="40"/>
      <c r="E24" s="40"/>
      <c r="F24" s="40"/>
      <c r="G24" s="20"/>
      <c r="H24" s="20"/>
      <c r="I24" s="20"/>
      <c r="J24" s="20"/>
      <c r="K24" s="20"/>
      <c r="L24" s="20"/>
      <c r="M24" s="20"/>
      <c r="N24" s="20"/>
      <c r="O24" s="18"/>
      <c r="P24" s="18"/>
      <c r="Q24" s="18"/>
      <c r="R24" s="18"/>
      <c r="S24" s="18"/>
      <c r="T24" s="18"/>
    </row>
    <row r="25" spans="1:22" x14ac:dyDescent="0.3">
      <c r="A25" s="40"/>
      <c r="B25" s="40"/>
      <c r="C25" s="40"/>
      <c r="D25" s="40"/>
      <c r="E25" s="40"/>
      <c r="F25" s="40"/>
      <c r="G25" s="20"/>
      <c r="H25" s="20"/>
      <c r="I25" s="20"/>
      <c r="J25" s="20"/>
      <c r="K25" s="20"/>
      <c r="L25" s="20"/>
      <c r="M25" s="20"/>
      <c r="N25" s="20"/>
      <c r="O25" s="18"/>
      <c r="P25" s="18"/>
      <c r="Q25" s="18"/>
      <c r="R25" s="18"/>
      <c r="S25" s="18"/>
      <c r="T25" s="18"/>
      <c r="U25" s="57"/>
    </row>
    <row r="26" spans="1:22" s="58" customFormat="1" x14ac:dyDescent="0.3">
      <c r="A26" s="40"/>
      <c r="B26" s="40"/>
      <c r="C26" s="40"/>
      <c r="D26" s="40"/>
      <c r="E26" s="40"/>
      <c r="F26" s="40"/>
      <c r="G26" s="20"/>
      <c r="H26" s="20"/>
      <c r="I26" s="20"/>
      <c r="J26" s="20"/>
      <c r="K26" s="20"/>
      <c r="L26" s="20"/>
      <c r="M26" s="20"/>
      <c r="N26" s="20"/>
      <c r="O26" s="18"/>
      <c r="P26" s="18"/>
      <c r="Q26" s="18"/>
      <c r="R26" s="18"/>
      <c r="S26" s="18"/>
      <c r="T26" s="18"/>
      <c r="U26" s="65"/>
      <c r="V26" s="65"/>
    </row>
    <row r="27" spans="1:22" x14ac:dyDescent="0.3">
      <c r="A27" s="1"/>
      <c r="B27" s="1"/>
      <c r="C27" s="1"/>
      <c r="D27" s="1"/>
      <c r="E27" s="1"/>
      <c r="F27" s="1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2" x14ac:dyDescent="0.3">
      <c r="A28" s="73"/>
      <c r="B28" s="73"/>
      <c r="C28" s="73"/>
      <c r="D28" s="73"/>
      <c r="E28" s="73"/>
      <c r="F28" s="73"/>
      <c r="G28" s="59"/>
      <c r="H28" s="59"/>
      <c r="I28" s="59"/>
      <c r="J28" s="6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2" x14ac:dyDescent="0.25">
      <c r="A29" s="3"/>
      <c r="B29" s="22" t="s">
        <v>31</v>
      </c>
      <c r="C29" s="23"/>
      <c r="D29" s="21"/>
      <c r="E29" s="41" t="s">
        <v>32</v>
      </c>
      <c r="F29" s="21"/>
      <c r="G29" s="21"/>
      <c r="H29" s="24" t="s">
        <v>33</v>
      </c>
      <c r="I29" s="25"/>
      <c r="J29" s="26"/>
      <c r="K29" s="27" t="s">
        <v>34</v>
      </c>
      <c r="L29" s="4"/>
      <c r="M29" s="4"/>
      <c r="N29" s="4"/>
      <c r="O29" s="4"/>
      <c r="P29" s="4"/>
      <c r="Q29" s="4"/>
      <c r="R29" s="7"/>
      <c r="S29" s="21"/>
      <c r="T29" s="21"/>
      <c r="U29" s="61"/>
    </row>
    <row r="30" spans="1:22" x14ac:dyDescent="0.25">
      <c r="A30" s="3"/>
      <c r="B30" s="22"/>
      <c r="C30" s="28"/>
      <c r="D30" s="21"/>
      <c r="E30" s="29"/>
      <c r="F30" s="21"/>
      <c r="G30" s="21"/>
      <c r="H30" s="30"/>
      <c r="I30" s="31"/>
      <c r="J30" s="26"/>
      <c r="K30" s="32"/>
      <c r="L30" s="4"/>
      <c r="M30" s="4"/>
      <c r="N30" s="4"/>
      <c r="O30" s="4"/>
      <c r="P30" s="4"/>
      <c r="Q30" s="4"/>
      <c r="R30" s="7"/>
      <c r="S30" s="21"/>
      <c r="T30" s="21"/>
    </row>
    <row r="31" spans="1:22" x14ac:dyDescent="0.25">
      <c r="A31" s="3"/>
      <c r="B31" s="22"/>
      <c r="C31" s="28"/>
      <c r="D31" s="21"/>
      <c r="E31" s="29"/>
      <c r="F31" s="21"/>
      <c r="G31" s="21"/>
      <c r="H31" s="30"/>
      <c r="I31" s="33"/>
      <c r="J31" s="26"/>
      <c r="K31" s="34"/>
      <c r="L31" s="4"/>
      <c r="M31" s="4"/>
      <c r="N31" s="4"/>
      <c r="O31" s="4"/>
      <c r="P31" s="4"/>
      <c r="Q31" s="4"/>
      <c r="R31" s="7"/>
      <c r="S31" s="21"/>
      <c r="T31" s="21"/>
      <c r="U31" s="63"/>
    </row>
    <row r="32" spans="1:22" s="74" customFormat="1" x14ac:dyDescent="0.25">
      <c r="A32" s="3"/>
      <c r="B32" s="35" t="s">
        <v>35</v>
      </c>
      <c r="C32" s="23"/>
      <c r="D32" s="21"/>
      <c r="E32" s="36" t="s">
        <v>35</v>
      </c>
      <c r="F32" s="21"/>
      <c r="G32" s="21"/>
      <c r="H32" s="37" t="s">
        <v>36</v>
      </c>
      <c r="I32" s="33"/>
      <c r="J32" s="26"/>
      <c r="K32" s="38" t="s">
        <v>35</v>
      </c>
      <c r="L32" s="4"/>
      <c r="M32" s="4"/>
      <c r="N32" s="4"/>
      <c r="O32" s="4"/>
      <c r="P32" s="4"/>
      <c r="Q32" s="4"/>
      <c r="R32" s="7"/>
      <c r="S32" s="21"/>
      <c r="T32" s="21"/>
      <c r="V32" s="67"/>
    </row>
    <row r="33" spans="1:22" s="21" customFormat="1" ht="13.8" x14ac:dyDescent="0.25">
      <c r="A33" s="3"/>
      <c r="B33" s="22" t="s">
        <v>23</v>
      </c>
      <c r="C33" s="23"/>
      <c r="E33" s="39" t="s">
        <v>37</v>
      </c>
      <c r="H33" s="41" t="s">
        <v>24</v>
      </c>
      <c r="I33" s="22"/>
      <c r="J33" s="26"/>
      <c r="K33" s="27" t="s">
        <v>38</v>
      </c>
      <c r="L33" s="4"/>
      <c r="M33" s="4"/>
      <c r="N33" s="4"/>
      <c r="O33" s="4"/>
      <c r="P33" s="4"/>
      <c r="Q33" s="4"/>
      <c r="R33" s="7"/>
    </row>
    <row r="34" spans="1:22" s="21" customFormat="1" ht="13.8" x14ac:dyDescent="0.25">
      <c r="A34" s="3"/>
      <c r="B34" s="22"/>
      <c r="C34" s="22"/>
      <c r="E34" s="41"/>
      <c r="H34" s="41"/>
      <c r="I34" s="2"/>
      <c r="J34" s="27"/>
      <c r="K34" s="4"/>
      <c r="L34" s="4"/>
      <c r="M34" s="4"/>
      <c r="N34" s="4"/>
      <c r="O34" s="4"/>
      <c r="P34" s="4"/>
      <c r="Q34" s="4"/>
      <c r="R34" s="7"/>
    </row>
    <row r="35" spans="1:22" s="21" customFormat="1" ht="13.8" x14ac:dyDescent="0.25">
      <c r="A35" s="73"/>
      <c r="B35" s="49"/>
      <c r="C35" s="49"/>
      <c r="D35" s="49"/>
      <c r="E35" s="101"/>
      <c r="F35" s="101"/>
      <c r="G35" s="75"/>
      <c r="H35" s="75"/>
      <c r="I35" s="75"/>
      <c r="J35" s="76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2" s="21" customFormat="1" ht="13.8" x14ac:dyDescent="0.25">
      <c r="A36" s="73"/>
      <c r="B36" s="49"/>
      <c r="C36" s="49"/>
      <c r="D36" s="77"/>
      <c r="E36" s="77"/>
      <c r="F36" s="77"/>
      <c r="G36" s="78"/>
      <c r="H36" s="78"/>
      <c r="I36" s="78"/>
      <c r="J36" s="78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1:22" s="21" customFormat="1" ht="13.8" x14ac:dyDescent="0.25">
      <c r="A37" s="73"/>
      <c r="B37" s="49"/>
      <c r="C37" s="49"/>
      <c r="D37" s="77"/>
      <c r="E37" s="77"/>
      <c r="F37" s="77"/>
      <c r="G37" s="78"/>
      <c r="H37" s="78"/>
      <c r="I37" s="78"/>
      <c r="J37" s="78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2" s="21" customFormat="1" ht="13.8" x14ac:dyDescent="0.25">
      <c r="A38" s="73"/>
      <c r="B38" s="77"/>
      <c r="C38" s="77"/>
      <c r="D38" s="50"/>
      <c r="E38" s="102"/>
      <c r="F38" s="102"/>
      <c r="G38" s="78"/>
      <c r="H38" s="78"/>
      <c r="I38" s="78"/>
      <c r="J38" s="78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1:22" s="74" customFormat="1" x14ac:dyDescent="0.25">
      <c r="A39" s="73"/>
      <c r="B39" s="49"/>
      <c r="C39" s="49"/>
      <c r="D39" s="49"/>
      <c r="E39" s="101"/>
      <c r="F39" s="101"/>
      <c r="G39" s="76"/>
      <c r="H39" s="76"/>
      <c r="I39" s="76"/>
      <c r="J39" s="76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79"/>
      <c r="V39" s="67"/>
    </row>
    <row r="40" spans="1:22" s="74" customFormat="1" ht="17.399999999999999" x14ac:dyDescent="0.3">
      <c r="A40" s="73"/>
      <c r="B40" s="64"/>
      <c r="C40" s="64"/>
      <c r="D40" s="64"/>
      <c r="E40" s="97"/>
      <c r="F40" s="97"/>
      <c r="G40" s="59"/>
      <c r="H40" s="59"/>
      <c r="I40" s="59"/>
      <c r="J40" s="60"/>
      <c r="K40" s="59"/>
      <c r="L40" s="59"/>
      <c r="M40" s="59"/>
      <c r="N40" s="59"/>
      <c r="O40" s="59"/>
      <c r="P40" s="59"/>
      <c r="Q40" s="59"/>
      <c r="R40" s="59"/>
      <c r="S40" s="59"/>
      <c r="T40" s="59"/>
      <c r="V40" s="67"/>
    </row>
    <row r="41" spans="1:22" s="74" customFormat="1" x14ac:dyDescent="0.3"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V41" s="67"/>
    </row>
    <row r="42" spans="1:22" s="74" customFormat="1" x14ac:dyDescent="0.3"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V42" s="67"/>
    </row>
    <row r="43" spans="1:22" s="74" customFormat="1" x14ac:dyDescent="0.3"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79"/>
      <c r="V43" s="67"/>
    </row>
    <row r="44" spans="1:22" s="74" customFormat="1" x14ac:dyDescent="0.3">
      <c r="A44" s="54"/>
      <c r="B44" s="54"/>
      <c r="C44" s="54"/>
      <c r="D44" s="54"/>
      <c r="E44" s="54"/>
      <c r="F44" s="54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V44" s="67"/>
    </row>
    <row r="45" spans="1:22" s="74" customFormat="1" x14ac:dyDescent="0.3">
      <c r="A45" s="54"/>
      <c r="B45" s="54"/>
      <c r="C45" s="54"/>
      <c r="D45" s="54"/>
      <c r="E45" s="54"/>
      <c r="F45" s="54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V45" s="67"/>
    </row>
    <row r="46" spans="1:22" s="74" customFormat="1" x14ac:dyDescent="0.3">
      <c r="A46" s="54"/>
      <c r="B46" s="54"/>
      <c r="C46" s="54"/>
      <c r="D46" s="54"/>
      <c r="E46" s="54"/>
      <c r="F46" s="54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V46" s="67"/>
    </row>
    <row r="47" spans="1:22" s="74" customFormat="1" x14ac:dyDescent="0.3">
      <c r="A47" s="54"/>
      <c r="B47" s="54"/>
      <c r="C47" s="54"/>
      <c r="D47" s="54"/>
      <c r="E47" s="54"/>
      <c r="F47" s="54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V47" s="67"/>
    </row>
  </sheetData>
  <mergeCells count="32">
    <mergeCell ref="A22:N22"/>
    <mergeCell ref="A23:N23"/>
    <mergeCell ref="E35:F35"/>
    <mergeCell ref="E38:F38"/>
    <mergeCell ref="E39:F39"/>
    <mergeCell ref="E40:F40"/>
    <mergeCell ref="T9:T11"/>
    <mergeCell ref="K10:L10"/>
    <mergeCell ref="M10:M11"/>
    <mergeCell ref="N10:O10"/>
    <mergeCell ref="P10:P11"/>
    <mergeCell ref="Q10:Q11"/>
    <mergeCell ref="R10:R11"/>
    <mergeCell ref="S10:S11"/>
    <mergeCell ref="G9:G11"/>
    <mergeCell ref="H9:H11"/>
    <mergeCell ref="I9:I11"/>
    <mergeCell ref="J9:J11"/>
    <mergeCell ref="K9:Q9"/>
    <mergeCell ref="R9:S9"/>
    <mergeCell ref="F9:F11"/>
    <mergeCell ref="A9:A11"/>
    <mergeCell ref="B9:B11"/>
    <mergeCell ref="C9:C11"/>
    <mergeCell ref="D9:D11"/>
    <mergeCell ref="E9:E11"/>
    <mergeCell ref="A7:T7"/>
    <mergeCell ref="A1:T1"/>
    <mergeCell ref="A2:T2"/>
    <mergeCell ref="A3:T3"/>
    <mergeCell ref="A4:T4"/>
    <mergeCell ref="A6:T6"/>
  </mergeCells>
  <pageMargins left="0.7" right="0.7" top="0.75" bottom="0.75" header="0.3" footer="0.3"/>
  <pageSetup paperSize="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Contratados</vt:lpstr>
      <vt:lpstr>Contratados!Área_de_impresión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2023-02-06T18:23:10Z</cp:lastPrinted>
  <dcterms:created xsi:type="dcterms:W3CDTF">2022-06-05T15:25:52Z</dcterms:created>
  <dcterms:modified xsi:type="dcterms:W3CDTF">2023-02-08T19:46:42Z</dcterms:modified>
</cp:coreProperties>
</file>