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2\Portal de Transparencia\10-Octubre\"/>
    </mc:Choice>
  </mc:AlternateContent>
  <bookViews>
    <workbookView xWindow="0" yWindow="0" windowWidth="28800" windowHeight="116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N16" i="1"/>
  <c r="K16" i="1" l="1"/>
  <c r="G16" i="1" l="1"/>
  <c r="J16" i="1"/>
  <c r="S13" i="1" l="1"/>
  <c r="R13" i="1"/>
  <c r="T13" i="1" s="1"/>
  <c r="Q13" i="1"/>
  <c r="P16" i="1" l="1"/>
  <c r="O12" i="1"/>
  <c r="N12" i="1"/>
  <c r="L12" i="1"/>
  <c r="K12" i="1"/>
  <c r="O15" i="1"/>
  <c r="N15" i="1"/>
  <c r="L15" i="1"/>
  <c r="K15" i="1"/>
  <c r="O14" i="1"/>
  <c r="N14" i="1"/>
  <c r="L14" i="1"/>
  <c r="K14" i="1"/>
  <c r="O16" i="1" l="1"/>
  <c r="L16" i="1"/>
  <c r="S15" i="1"/>
  <c r="S14" i="1"/>
  <c r="S12" i="1"/>
  <c r="R15" i="1"/>
  <c r="T15" i="1" s="1"/>
  <c r="R12" i="1"/>
  <c r="Q12" i="1"/>
  <c r="Q16" i="1" s="1"/>
  <c r="Q15" i="1"/>
  <c r="Q14" i="1"/>
  <c r="R14" i="1"/>
  <c r="T12" i="1" l="1"/>
  <c r="R16" i="1"/>
  <c r="S16" i="1"/>
  <c r="T14" i="1"/>
  <c r="T16" i="1" l="1"/>
</calcChain>
</file>

<file path=xl/sharedStrings.xml><?xml version="1.0" encoding="utf-8"?>
<sst xmlns="http://schemas.openxmlformats.org/spreadsheetml/2006/main" count="68" uniqueCount="59">
  <si>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</si>
  <si>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</si>
  <si>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</si>
  <si>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Contratados con relación de dependencia</t>
  </si>
  <si>
    <t xml:space="preserve">Reg. No. </t>
  </si>
  <si>
    <t>Nombre</t>
  </si>
  <si>
    <t>Género</t>
  </si>
  <si>
    <t>Departamento</t>
  </si>
  <si>
    <t xml:space="preserve">Funcion </t>
  </si>
  <si>
    <t>Estatus</t>
  </si>
  <si>
    <t>Sueldo 
Bruto
 (RD$)</t>
  </si>
  <si>
    <t>Fecha de Inicio de Contrato</t>
  </si>
  <si>
    <t>Fecha de Finalización de Contrato</t>
  </si>
  <si>
    <t>IS/R
(Ley 11-92)
(1*)</t>
  </si>
  <si>
    <t>Seguridad Social (LEY 87-01)</t>
  </si>
  <si>
    <t>Total Retenciones
y Aportes</t>
  </si>
  <si>
    <t>Sueldo Neto
(RD$)</t>
  </si>
  <si>
    <t>Seguro de
Pensión (9.97%)</t>
  </si>
  <si>
    <t>Riesgos 
Laborales
(1.3%) (2*)</t>
  </si>
  <si>
    <t>Seguro de Salud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</si>
  <si>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</si>
  <si>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</si>
  <si>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</si>
  <si>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</si>
  <si>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</si>
  <si>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</si>
  <si>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</si>
  <si>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</si>
  <si>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RANDY JOSE  MARTINEZ PEGUERO</t>
  </si>
  <si>
    <t>M</t>
  </si>
  <si>
    <t>Dirección Administrativa</t>
  </si>
  <si>
    <t>Técnico Electromecánico y Mantenimiento de Infraestructura</t>
  </si>
  <si>
    <t>Contratados</t>
  </si>
  <si>
    <t>PEDRO GILBERTO SANCHEZ RAMIREZ</t>
  </si>
  <si>
    <t>Chofer</t>
  </si>
  <si>
    <t>GERGHIN EDILIO NOVAS NOVAS</t>
  </si>
  <si>
    <t>Despacho Superintendente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</si>
  <si>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</si>
  <si>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</si>
  <si>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</si>
  <si>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</si>
  <si>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</si>
  <si>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</si>
  <si>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</si>
  <si>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</si>
  <si>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</si>
  <si>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</si>
  <si>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</si>
  <si>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</si>
  <si>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de Recursos Humanos</t>
  </si>
  <si>
    <t>Contralor</t>
  </si>
  <si>
    <t>Superintendente</t>
  </si>
  <si>
    <t>Director  Financiero</t>
  </si>
  <si>
    <t xml:space="preserve"> Correspondiente al mes de Octubre del año 2022</t>
  </si>
  <si>
    <t xml:space="preserve">YALINA ESTRELLA MATEO ECHAVARRIA </t>
  </si>
  <si>
    <t>F</t>
  </si>
  <si>
    <t xml:space="preserve">División de Relaciones Públicas </t>
  </si>
  <si>
    <t xml:space="preserve">Diseñador Gráfico y Editor de Contenido </t>
  </si>
  <si>
    <t xml:space="preserve">   (4*) Deducción directa declaración TSS del SUIRPLUS por registro de dependientes adicionales al SDSS. RD$1,512.45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</si>
</sst>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2" fontId="4" fillId="2" borderId="0" xfId="1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43" fontId="0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2" fontId="4" fillId="0" borderId="0" xfId="1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9" fillId="2" borderId="0" xfId="0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justify"/>
    </xf>
    <xf numFmtId="0" fontId="6" fillId="0" borderId="1" xfId="0" applyFont="1" applyBorder="1" applyAlignment="1">
      <alignment vertical="justify"/>
    </xf>
    <xf numFmtId="0" fontId="6" fillId="0" borderId="1" xfId="0" applyFont="1" applyBorder="1" applyAlignment="1">
      <alignment horizontal="center" vertical="justify"/>
    </xf>
    <xf numFmtId="43" fontId="6" fillId="0" borderId="1" xfId="0" applyNumberFormat="1" applyFont="1" applyBorder="1" applyAlignment="1">
      <alignment vertical="justify"/>
    </xf>
    <xf numFmtId="14" fontId="6" fillId="0" borderId="1" xfId="0" applyNumberFormat="1" applyFont="1" applyBorder="1" applyAlignment="1">
      <alignment vertical="justify"/>
    </xf>
    <xf numFmtId="43" fontId="6" fillId="3" borderId="1" xfId="0" applyNumberFormat="1" applyFont="1" applyFill="1" applyBorder="1" applyAlignment="1">
      <alignment horizontal="left" vertical="justify"/>
    </xf>
    <xf numFmtId="43" fontId="6" fillId="3" borderId="1" xfId="0" applyNumberFormat="1" applyFont="1" applyFill="1" applyBorder="1" applyAlignment="1">
      <alignment vertical="justify"/>
    </xf>
    <xf numFmtId="43" fontId="4" fillId="0" borderId="1" xfId="0" applyNumberFormat="1" applyFont="1" applyBorder="1" applyAlignment="1">
      <alignment horizontal="right" vertical="center"/>
    </xf>
    <xf numFmtId="43" fontId="4" fillId="0" borderId="5" xfId="0" applyNumberFormat="1" applyFont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2" fontId="6" fillId="2" borderId="0" xfId="1" applyNumberFormat="1" applyFont="1" applyFill="1" applyAlignment="1">
      <alignment vertical="center"/>
    </xf>
    <xf numFmtId="2" fontId="6" fillId="3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2" fontId="6" fillId="2" borderId="0" xfId="0" applyNumberFormat="1" applyFont="1" applyFill="1" applyAlignment="1">
      <alignment horizontal="left" vertical="center"/>
    </xf>
    <xf numFmtId="2" fontId="6" fillId="0" borderId="0" xfId="2" applyNumberFormat="1" applyFont="1" applyBorder="1"/>
    <xf numFmtId="43" fontId="6" fillId="0" borderId="0" xfId="2" applyFont="1" applyBorder="1"/>
    <xf numFmtId="43" fontId="4" fillId="0" borderId="0" xfId="2" applyFont="1" applyBorder="1" applyAlignment="1">
      <alignment horizontal="center"/>
    </xf>
    <xf numFmtId="43" fontId="6" fillId="0" borderId="0" xfId="2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" fontId="10" fillId="0" borderId="0" xfId="3" applyNumberFormat="1" applyFont="1" applyBorder="1"/>
    <xf numFmtId="2" fontId="4" fillId="0" borderId="0" xfId="2" applyNumberFormat="1" applyFont="1" applyBorder="1" applyAlignment="1">
      <alignment horizontal="center"/>
    </xf>
    <xf numFmtId="43" fontId="0" fillId="0" borderId="0" xfId="0" applyNumberFormat="1" applyBorder="1" applyAlignment="1">
      <alignment vertical="center"/>
    </xf>
    <xf numFmtId="43" fontId="3" fillId="0" borderId="0" xfId="2" applyFont="1" applyBorder="1" applyAlignment="1">
      <alignment horizontal="center"/>
    </xf>
    <xf numFmtId="2" fontId="3" fillId="0" borderId="0" xfId="2" applyNumberFormat="1" applyFont="1" applyBorder="1" applyAlignment="1">
      <alignment horizontal="center"/>
    </xf>
    <xf numFmtId="2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3" fontId="4" fillId="2" borderId="0" xfId="2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3" fontId="4" fillId="0" borderId="0" xfId="2" applyFont="1" applyFill="1" applyAlignment="1">
      <alignment horizontal="center"/>
    </xf>
    <xf numFmtId="43" fontId="4" fillId="0" borderId="0" xfId="2" applyFont="1" applyFill="1" applyBorder="1" applyAlignment="1">
      <alignment horizontal="center" vertical="center"/>
    </xf>
    <xf numFmtId="43" fontId="10" fillId="2" borderId="0" xfId="3" applyNumberFormat="1" applyFont="1" applyFill="1"/>
    <xf numFmtId="2" fontId="7" fillId="0" borderId="0" xfId="0" applyNumberFormat="1" applyFont="1" applyFill="1" applyBorder="1" applyAlignment="1">
      <alignment vertical="center"/>
    </xf>
    <xf numFmtId="2" fontId="4" fillId="2" borderId="0" xfId="2" applyNumberFormat="1" applyFont="1" applyFill="1" applyAlignment="1">
      <alignment horizontal="center"/>
    </xf>
    <xf numFmtId="2" fontId="4" fillId="2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3" fontId="6" fillId="2" borderId="0" xfId="2" applyFont="1" applyFill="1" applyAlignment="1">
      <alignment horizontal="center"/>
    </xf>
    <xf numFmtId="43" fontId="6" fillId="0" borderId="0" xfId="2" applyFont="1" applyFill="1" applyAlignment="1"/>
    <xf numFmtId="43" fontId="6" fillId="0" borderId="0" xfId="2" applyFont="1" applyFill="1" applyAlignment="1">
      <alignment horizontal="center" vertical="center"/>
    </xf>
    <xf numFmtId="43" fontId="6" fillId="2" borderId="0" xfId="2" applyFont="1" applyFill="1"/>
    <xf numFmtId="2" fontId="6" fillId="2" borderId="0" xfId="2" applyNumberFormat="1" applyFont="1" applyFill="1"/>
    <xf numFmtId="43" fontId="6" fillId="2" borderId="0" xfId="2" applyFont="1" applyFill="1" applyBorder="1"/>
    <xf numFmtId="2" fontId="6" fillId="2" borderId="0" xfId="2" applyNumberFormat="1" applyFont="1" applyFill="1" applyBorder="1"/>
    <xf numFmtId="43" fontId="6" fillId="2" borderId="0" xfId="2" applyFont="1" applyFill="1" applyBorder="1" applyAlignment="1">
      <alignment horizontal="center"/>
    </xf>
    <xf numFmtId="43" fontId="6" fillId="0" borderId="0" xfId="2" applyFont="1" applyFill="1" applyAlignment="1">
      <alignment horizontal="center"/>
    </xf>
    <xf numFmtId="43" fontId="6" fillId="0" borderId="0" xfId="2" applyFont="1" applyFill="1" applyBorder="1" applyAlignment="1">
      <alignment horizontal="center" vertical="center"/>
    </xf>
    <xf numFmtId="2" fontId="6" fillId="2" borderId="0" xfId="2" applyNumberFormat="1" applyFont="1" applyFill="1" applyAlignment="1">
      <alignment horizontal="center"/>
    </xf>
    <xf numFmtId="43" fontId="4" fillId="0" borderId="0" xfId="2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43" fontId="3" fillId="0" borderId="0" xfId="2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43" fontId="6" fillId="0" borderId="0" xfId="2" applyFont="1" applyBorder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42022</xdr:colOff>
      <xdr:row>0</xdr:row>
      <xdr:rowOff>156883</xdr:rowOff>
    </xdr:from>
    <xdr:to>
      <xdr:col>2</xdr:col>
      <xdr:colOff>44608</xdr:colOff>
      <xdr:row>6</xdr:row>
      <xdr:rowOff>179295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297BD7E-DB41-4010-91EC-0DFE62B92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081" y="156883"/>
          <a:ext cx="1683468" cy="1165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topLeftCell="A3" zoomScale="85" zoomScaleNormal="85" workbookViewId="0">
      <selection sqref="A1:T35"/>
    </sheetView>
  </sheetViews>
  <sheetFormatPr baseColWidth="10" defaultColWidth="18.140625" defaultRowHeight="15" x14ac:dyDescent="0.25"/>
  <cols>
    <col min="1" max="1" width="7.42578125" style="2" customWidth="1"/>
    <col min="2" max="2" width="25.28515625" style="2" customWidth="1"/>
    <col min="3" max="3" width="9" style="2" customWidth="1"/>
    <col min="4" max="5" width="18.140625" style="2"/>
    <col min="6" max="6" width="16.42578125" style="2" customWidth="1"/>
    <col min="7" max="15" width="18.140625" style="17"/>
    <col min="16" max="16" width="16.85546875" style="17" customWidth="1"/>
    <col min="17" max="17" width="17" style="17" customWidth="1"/>
    <col min="18" max="20" width="18.140625" style="17"/>
    <col min="21" max="21" width="18.140625" style="2"/>
    <col min="22" max="22" width="18.140625" style="94"/>
    <col min="23" max="16384" width="18.140625" style="2"/>
  </cols>
  <sheetData>
    <row r="1" spans="1:22" s="1" customFormat="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2"/>
      <c r="V1" s="94"/>
    </row>
    <row r="2" spans="1:22" s="1" customFormat="1" x14ac:dyDescent="0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2"/>
      <c r="V2" s="94"/>
    </row>
    <row r="3" spans="1:22" s="4" customFormat="1" x14ac:dyDescent="0.2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3"/>
      <c r="V3" s="95"/>
    </row>
    <row r="4" spans="1:22" s="4" customFormat="1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3"/>
      <c r="V4" s="95"/>
    </row>
    <row r="5" spans="1:22" s="4" customFormat="1" x14ac:dyDescent="0.2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"/>
      <c r="V5" s="95"/>
    </row>
    <row r="6" spans="1:22" s="4" customFormat="1" x14ac:dyDescent="0.25">
      <c r="A6" s="76" t="s">
        <v>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3"/>
      <c r="V6" s="95"/>
    </row>
    <row r="7" spans="1:22" s="4" customFormat="1" x14ac:dyDescent="0.25">
      <c r="A7" s="76" t="s">
        <v>53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3"/>
      <c r="V7" s="95"/>
    </row>
    <row r="8" spans="1:22" s="4" customFormat="1" x14ac:dyDescent="0.25">
      <c r="A8" s="18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3"/>
      <c r="V8" s="95"/>
    </row>
    <row r="9" spans="1:22" s="4" customFormat="1" x14ac:dyDescent="0.25">
      <c r="A9" s="78" t="s">
        <v>4</v>
      </c>
      <c r="B9" s="79" t="s">
        <v>5</v>
      </c>
      <c r="C9" s="80" t="s">
        <v>6</v>
      </c>
      <c r="D9" s="80" t="s">
        <v>7</v>
      </c>
      <c r="E9" s="80" t="s">
        <v>8</v>
      </c>
      <c r="F9" s="80" t="s">
        <v>9</v>
      </c>
      <c r="G9" s="83" t="s">
        <v>10</v>
      </c>
      <c r="H9" s="84" t="s">
        <v>11</v>
      </c>
      <c r="I9" s="84" t="s">
        <v>12</v>
      </c>
      <c r="J9" s="83" t="s">
        <v>13</v>
      </c>
      <c r="K9" s="90" t="s">
        <v>14</v>
      </c>
      <c r="L9" s="90"/>
      <c r="M9" s="90"/>
      <c r="N9" s="90"/>
      <c r="O9" s="90"/>
      <c r="P9" s="90"/>
      <c r="Q9" s="90"/>
      <c r="R9" s="87" t="s">
        <v>15</v>
      </c>
      <c r="S9" s="87"/>
      <c r="T9" s="87" t="s">
        <v>16</v>
      </c>
      <c r="U9" s="3"/>
      <c r="V9" s="95"/>
    </row>
    <row r="10" spans="1:22" s="4" customFormat="1" x14ac:dyDescent="0.25">
      <c r="A10" s="78"/>
      <c r="B10" s="79"/>
      <c r="C10" s="81"/>
      <c r="D10" s="81"/>
      <c r="E10" s="81"/>
      <c r="F10" s="81"/>
      <c r="G10" s="83"/>
      <c r="H10" s="85"/>
      <c r="I10" s="85"/>
      <c r="J10" s="83"/>
      <c r="K10" s="78" t="s">
        <v>17</v>
      </c>
      <c r="L10" s="78"/>
      <c r="M10" s="87" t="s">
        <v>18</v>
      </c>
      <c r="N10" s="78" t="s">
        <v>19</v>
      </c>
      <c r="O10" s="78"/>
      <c r="P10" s="87" t="s">
        <v>20</v>
      </c>
      <c r="Q10" s="87" t="s">
        <v>21</v>
      </c>
      <c r="R10" s="87" t="s">
        <v>22</v>
      </c>
      <c r="S10" s="87" t="s">
        <v>23</v>
      </c>
      <c r="T10" s="87"/>
      <c r="U10" s="3"/>
      <c r="V10" s="95"/>
    </row>
    <row r="11" spans="1:22" s="4" customFormat="1" ht="25.5" x14ac:dyDescent="0.25">
      <c r="A11" s="78"/>
      <c r="B11" s="79"/>
      <c r="C11" s="82"/>
      <c r="D11" s="82"/>
      <c r="E11" s="82"/>
      <c r="F11" s="82"/>
      <c r="G11" s="83"/>
      <c r="H11" s="86"/>
      <c r="I11" s="86"/>
      <c r="J11" s="83"/>
      <c r="K11" s="20" t="s">
        <v>24</v>
      </c>
      <c r="L11" s="20" t="s">
        <v>25</v>
      </c>
      <c r="M11" s="87"/>
      <c r="N11" s="20" t="s">
        <v>26</v>
      </c>
      <c r="O11" s="20" t="s">
        <v>27</v>
      </c>
      <c r="P11" s="87"/>
      <c r="Q11" s="87"/>
      <c r="R11" s="87"/>
      <c r="S11" s="87"/>
      <c r="T11" s="87"/>
      <c r="U11" s="3"/>
      <c r="V11" s="95"/>
    </row>
    <row r="12" spans="1:22" s="4" customFormat="1" ht="25.5" x14ac:dyDescent="0.25">
      <c r="A12" s="21">
        <v>1</v>
      </c>
      <c r="B12" s="22" t="s">
        <v>35</v>
      </c>
      <c r="C12" s="23" t="s">
        <v>29</v>
      </c>
      <c r="D12" s="22" t="s">
        <v>36</v>
      </c>
      <c r="E12" s="22" t="s">
        <v>34</v>
      </c>
      <c r="F12" s="22" t="s">
        <v>32</v>
      </c>
      <c r="G12" s="24">
        <v>40000</v>
      </c>
      <c r="H12" s="25">
        <v>44743</v>
      </c>
      <c r="I12" s="25">
        <v>44925</v>
      </c>
      <c r="J12" s="26">
        <v>442.65</v>
      </c>
      <c r="K12" s="27">
        <f>IF(G12&gt;325250,325250*2.87/100,G12*2.87/100)</f>
        <v>1148</v>
      </c>
      <c r="L12" s="27">
        <f>IF(G12&gt;325250,325250*7.1%,G12*7.1%)</f>
        <v>2839.9999999999995</v>
      </c>
      <c r="M12" s="27">
        <v>440</v>
      </c>
      <c r="N12" s="27">
        <f>IF(G12&gt;162625,162625*3.04/100,G12*3.04/100)</f>
        <v>1216</v>
      </c>
      <c r="O12" s="27">
        <f>IF(G12&gt;162625,162625*7.09%,G12*7.09%)</f>
        <v>2836</v>
      </c>
      <c r="P12" s="27"/>
      <c r="Q12" s="27">
        <f>+O12+N12+M12+L12+K12</f>
        <v>8480</v>
      </c>
      <c r="R12" s="27">
        <f>+K12+N12+P12</f>
        <v>2364</v>
      </c>
      <c r="S12" s="27">
        <f>+O12+L12+M12</f>
        <v>6116</v>
      </c>
      <c r="T12" s="27">
        <f>+G12-R12-J12</f>
        <v>37193.35</v>
      </c>
      <c r="U12" s="3"/>
      <c r="V12" s="95"/>
    </row>
    <row r="13" spans="1:22" s="4" customFormat="1" ht="25.5" x14ac:dyDescent="0.25">
      <c r="A13" s="21">
        <v>2</v>
      </c>
      <c r="B13" s="22" t="s">
        <v>54</v>
      </c>
      <c r="C13" s="23" t="s">
        <v>55</v>
      </c>
      <c r="D13" s="22" t="s">
        <v>56</v>
      </c>
      <c r="E13" s="22" t="s">
        <v>57</v>
      </c>
      <c r="F13" s="22" t="s">
        <v>32</v>
      </c>
      <c r="G13" s="24">
        <v>12500</v>
      </c>
      <c r="H13" s="25">
        <v>44850</v>
      </c>
      <c r="I13" s="25">
        <v>44941</v>
      </c>
      <c r="J13" s="26">
        <v>0</v>
      </c>
      <c r="K13" s="27">
        <v>358.75</v>
      </c>
      <c r="L13" s="27">
        <v>887.5</v>
      </c>
      <c r="M13" s="27">
        <v>137.5</v>
      </c>
      <c r="N13" s="27">
        <v>380</v>
      </c>
      <c r="O13" s="27">
        <v>886.25</v>
      </c>
      <c r="P13" s="27">
        <v>0</v>
      </c>
      <c r="Q13" s="27">
        <f>+O13+N13+M13+L13+K13</f>
        <v>2650</v>
      </c>
      <c r="R13" s="27">
        <f>+K13+N13+P13</f>
        <v>738.75</v>
      </c>
      <c r="S13" s="27">
        <f>+O13+L13+M13</f>
        <v>1911.25</v>
      </c>
      <c r="T13" s="27">
        <f>+G13-R13-J13</f>
        <v>11761.25</v>
      </c>
      <c r="U13" s="3"/>
      <c r="V13" s="95"/>
    </row>
    <row r="14" spans="1:22" s="7" customFormat="1" ht="24" customHeight="1" x14ac:dyDescent="0.25">
      <c r="A14" s="21">
        <v>3</v>
      </c>
      <c r="B14" s="22" t="s">
        <v>28</v>
      </c>
      <c r="C14" s="23" t="s">
        <v>29</v>
      </c>
      <c r="D14" s="22" t="s">
        <v>30</v>
      </c>
      <c r="E14" s="22" t="s">
        <v>31</v>
      </c>
      <c r="F14" s="22" t="s">
        <v>32</v>
      </c>
      <c r="G14" s="24">
        <v>60000</v>
      </c>
      <c r="H14" s="25">
        <v>44743</v>
      </c>
      <c r="I14" s="25">
        <v>44925</v>
      </c>
      <c r="J14" s="26">
        <v>3486.65</v>
      </c>
      <c r="K14" s="27">
        <f>IF(G14&gt;325250,325250*2.87/100,G14*2.87/100)</f>
        <v>1722</v>
      </c>
      <c r="L14" s="27">
        <f>IF(G14&gt;325250,325250*7.1%,G14*7.1%)</f>
        <v>4260</v>
      </c>
      <c r="M14" s="27">
        <v>660</v>
      </c>
      <c r="N14" s="27">
        <f>IF(G14&gt;162625,162625*3.04/100,G14*3.04/100)</f>
        <v>1824</v>
      </c>
      <c r="O14" s="27">
        <f>IF(G14&gt;162625,162625*7.09%,G14*7.09%)</f>
        <v>4254</v>
      </c>
      <c r="P14" s="27">
        <v>0</v>
      </c>
      <c r="Q14" s="27">
        <f t="shared" ref="Q14:Q15" si="0">+O14+N14+M14+L14+K14</f>
        <v>12720</v>
      </c>
      <c r="R14" s="27">
        <f t="shared" ref="R14:R15" si="1">+K14+N14+P14</f>
        <v>3546</v>
      </c>
      <c r="S14" s="27">
        <f t="shared" ref="S14:S15" si="2">+O14+L14+M14</f>
        <v>9174</v>
      </c>
      <c r="T14" s="27">
        <f>+G14-R14-J14</f>
        <v>52967.35</v>
      </c>
      <c r="V14" s="96"/>
    </row>
    <row r="15" spans="1:22" s="7" customFormat="1" ht="21.75" customHeight="1" x14ac:dyDescent="0.25">
      <c r="A15" s="21">
        <v>4</v>
      </c>
      <c r="B15" s="22" t="s">
        <v>33</v>
      </c>
      <c r="C15" s="23" t="s">
        <v>29</v>
      </c>
      <c r="D15" s="22" t="s">
        <v>30</v>
      </c>
      <c r="E15" s="22" t="s">
        <v>34</v>
      </c>
      <c r="F15" s="22" t="s">
        <v>32</v>
      </c>
      <c r="G15" s="24">
        <v>36300</v>
      </c>
      <c r="H15" s="25">
        <v>44728</v>
      </c>
      <c r="I15" s="25">
        <v>44911</v>
      </c>
      <c r="J15" s="26">
        <v>0</v>
      </c>
      <c r="K15" s="27">
        <f t="shared" ref="K15" si="3">IF(G15&gt;325250,325250*2.87/100,G15*2.87/100)</f>
        <v>1041.81</v>
      </c>
      <c r="L15" s="27">
        <f t="shared" ref="L15" si="4">IF(G15&gt;325250,325250*7.1%,G15*7.1%)</f>
        <v>2577.2999999999997</v>
      </c>
      <c r="M15" s="27">
        <v>399.3</v>
      </c>
      <c r="N15" s="27">
        <f t="shared" ref="N15" si="5">IF(G15&gt;162625,162625*3.04/100,G15*3.04/100)</f>
        <v>1103.52</v>
      </c>
      <c r="O15" s="27">
        <f t="shared" ref="O15" si="6">IF(G15&gt;162625,162625*7.09%,G15*7.09%)</f>
        <v>2573.67</v>
      </c>
      <c r="P15" s="27"/>
      <c r="Q15" s="27">
        <f t="shared" si="0"/>
        <v>7695.6</v>
      </c>
      <c r="R15" s="27">
        <f t="shared" si="1"/>
        <v>2145.33</v>
      </c>
      <c r="S15" s="27">
        <f t="shared" si="2"/>
        <v>5550.2699999999995</v>
      </c>
      <c r="T15" s="27">
        <f t="shared" ref="T15" si="7">+G15-R15-J15</f>
        <v>34154.67</v>
      </c>
      <c r="V15" s="96"/>
    </row>
    <row r="16" spans="1:22" s="7" customFormat="1" ht="16.5" x14ac:dyDescent="0.25">
      <c r="A16" s="28" t="s">
        <v>37</v>
      </c>
      <c r="B16" s="28"/>
      <c r="C16" s="28"/>
      <c r="D16" s="28"/>
      <c r="E16" s="28"/>
      <c r="F16" s="28"/>
      <c r="G16" s="28">
        <f>SUM(G12:G15)</f>
        <v>148800</v>
      </c>
      <c r="H16" s="28"/>
      <c r="I16" s="28"/>
      <c r="J16" s="28">
        <f t="shared" ref="J16:O16" si="8">SUM(J12:J15)</f>
        <v>3929.3</v>
      </c>
      <c r="K16" s="29">
        <f>SUM(K12:K15)</f>
        <v>4270.5599999999995</v>
      </c>
      <c r="L16" s="28">
        <f t="shared" si="8"/>
        <v>10564.8</v>
      </c>
      <c r="M16" s="28">
        <f>SUM(M12:M15)</f>
        <v>1636.8</v>
      </c>
      <c r="N16" s="28">
        <f>SUM(N12:N15)</f>
        <v>4523.5200000000004</v>
      </c>
      <c r="O16" s="28">
        <f t="shared" si="8"/>
        <v>10549.92</v>
      </c>
      <c r="P16" s="28">
        <f>SUM(P14:P14)</f>
        <v>0</v>
      </c>
      <c r="Q16" s="28">
        <f>SUM(Q12:Q15)</f>
        <v>31545.599999999999</v>
      </c>
      <c r="R16" s="28">
        <f>SUM(R12:R15)</f>
        <v>8794.08</v>
      </c>
      <c r="S16" s="28">
        <f>SUM(S12:S15)</f>
        <v>22751.52</v>
      </c>
      <c r="T16" s="28">
        <f>SUM(T12:T15)</f>
        <v>136076.62</v>
      </c>
      <c r="V16" s="96"/>
    </row>
    <row r="17" spans="1:22" s="8" customFormat="1" ht="16.5" x14ac:dyDescent="0.25">
      <c r="A17" s="30"/>
      <c r="B17" s="30"/>
      <c r="C17" s="30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1"/>
      <c r="O17" s="9"/>
      <c r="P17" s="9"/>
      <c r="Q17" s="31"/>
      <c r="R17" s="31"/>
      <c r="S17" s="31"/>
      <c r="T17" s="31"/>
      <c r="V17" s="96"/>
    </row>
    <row r="18" spans="1:22" s="8" customFormat="1" ht="16.5" x14ac:dyDescent="0.25">
      <c r="A18" s="30" t="s">
        <v>38</v>
      </c>
      <c r="B18" s="32"/>
      <c r="C18" s="32"/>
      <c r="D18" s="32"/>
      <c r="E18" s="33"/>
      <c r="F18" s="33"/>
      <c r="G18" s="34"/>
      <c r="H18" s="34"/>
      <c r="I18" s="34"/>
      <c r="J18" s="34"/>
      <c r="K18" s="34"/>
      <c r="L18" s="34"/>
      <c r="M18" s="34"/>
      <c r="N18" s="34"/>
      <c r="O18" s="35"/>
      <c r="P18" s="35"/>
      <c r="Q18" s="34"/>
      <c r="R18" s="34"/>
      <c r="S18" s="34"/>
      <c r="T18" s="34"/>
      <c r="V18" s="96"/>
    </row>
    <row r="19" spans="1:22" s="8" customFormat="1" ht="16.5" x14ac:dyDescent="0.25">
      <c r="A19" s="33" t="s">
        <v>39</v>
      </c>
      <c r="B19" s="32"/>
      <c r="C19" s="32"/>
      <c r="D19" s="32"/>
      <c r="E19" s="33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V19" s="96"/>
    </row>
    <row r="20" spans="1:22" s="1" customFormat="1" x14ac:dyDescent="0.25">
      <c r="A20" s="33" t="s">
        <v>40</v>
      </c>
      <c r="B20" s="32"/>
      <c r="C20" s="32"/>
      <c r="D20" s="32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V20" s="94"/>
    </row>
    <row r="21" spans="1:22" s="1" customFormat="1" x14ac:dyDescent="0.25">
      <c r="A21" s="33" t="s">
        <v>41</v>
      </c>
      <c r="B21" s="32"/>
      <c r="C21" s="32"/>
      <c r="D21" s="32"/>
      <c r="E21" s="33"/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2"/>
      <c r="V21" s="94"/>
    </row>
    <row r="22" spans="1:22" s="1" customFormat="1" x14ac:dyDescent="0.25">
      <c r="A22" s="33" t="s">
        <v>58</v>
      </c>
      <c r="B22" s="32"/>
      <c r="C22" s="32"/>
      <c r="D22" s="32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2"/>
      <c r="V22" s="94"/>
    </row>
    <row r="23" spans="1:22" s="1" customFormat="1" x14ac:dyDescent="0.25">
      <c r="A23" s="92" t="s">
        <v>42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36"/>
      <c r="P23" s="36"/>
      <c r="Q23" s="36"/>
      <c r="R23" s="36"/>
      <c r="S23" s="36"/>
      <c r="T23" s="36"/>
      <c r="U23" s="2"/>
      <c r="V23" s="94"/>
    </row>
    <row r="24" spans="1:22" s="10" customFormat="1" ht="12.75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34"/>
      <c r="P24" s="34"/>
      <c r="Q24" s="34"/>
      <c r="R24" s="34"/>
      <c r="S24" s="34"/>
      <c r="T24" s="34"/>
      <c r="V24" s="97"/>
    </row>
    <row r="25" spans="1:22" x14ac:dyDescent="0.25">
      <c r="A25" s="37"/>
      <c r="B25" s="37"/>
      <c r="C25" s="37"/>
      <c r="D25" s="37"/>
      <c r="E25" s="37"/>
      <c r="F25" s="37"/>
      <c r="G25" s="38"/>
      <c r="H25" s="38"/>
      <c r="I25" s="38"/>
      <c r="J25" s="38"/>
      <c r="K25" s="38"/>
      <c r="L25" s="38"/>
      <c r="M25" s="38"/>
      <c r="N25" s="38"/>
      <c r="O25" s="34"/>
      <c r="P25" s="34"/>
      <c r="Q25" s="34"/>
      <c r="R25" s="34"/>
      <c r="S25" s="34"/>
      <c r="T25" s="34"/>
    </row>
    <row r="26" spans="1:22" x14ac:dyDescent="0.25">
      <c r="A26" s="37"/>
      <c r="B26" s="37"/>
      <c r="C26" s="37"/>
      <c r="D26" s="37"/>
      <c r="E26" s="37"/>
      <c r="F26" s="37"/>
      <c r="G26" s="38"/>
      <c r="H26" s="38"/>
      <c r="I26" s="38"/>
      <c r="J26" s="38"/>
      <c r="K26" s="38"/>
      <c r="L26" s="38"/>
      <c r="M26" s="38"/>
      <c r="N26" s="38"/>
      <c r="O26" s="34"/>
      <c r="P26" s="34"/>
      <c r="Q26" s="34"/>
      <c r="R26" s="34"/>
      <c r="S26" s="34"/>
      <c r="T26" s="34"/>
      <c r="U26" s="11"/>
    </row>
    <row r="27" spans="1:22" s="12" customFormat="1" x14ac:dyDescent="0.25">
      <c r="A27" s="37"/>
      <c r="B27" s="37"/>
      <c r="C27" s="37"/>
      <c r="D27" s="37"/>
      <c r="E27" s="37"/>
      <c r="F27" s="37"/>
      <c r="G27" s="38"/>
      <c r="H27" s="38"/>
      <c r="I27" s="38"/>
      <c r="J27" s="38"/>
      <c r="K27" s="38"/>
      <c r="L27" s="38"/>
      <c r="M27" s="38"/>
      <c r="N27" s="38"/>
      <c r="O27" s="34"/>
      <c r="P27" s="34"/>
      <c r="Q27" s="34"/>
      <c r="R27" s="34"/>
      <c r="S27" s="34"/>
      <c r="T27" s="34"/>
      <c r="U27" s="94"/>
      <c r="V27" s="94"/>
    </row>
    <row r="28" spans="1:22" x14ac:dyDescent="0.25">
      <c r="A28" s="14"/>
      <c r="B28" s="14"/>
      <c r="C28" s="14"/>
      <c r="D28" s="14"/>
      <c r="E28" s="14"/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2" x14ac:dyDescent="0.25">
      <c r="A29" s="43"/>
      <c r="B29" s="43"/>
      <c r="C29" s="43"/>
      <c r="D29" s="43"/>
      <c r="E29" s="43"/>
      <c r="F29" s="43"/>
      <c r="G29" s="44"/>
      <c r="H29" s="44"/>
      <c r="I29" s="44"/>
      <c r="J29" s="15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2" x14ac:dyDescent="0.2">
      <c r="A30" s="52"/>
      <c r="B30" s="53" t="s">
        <v>43</v>
      </c>
      <c r="C30" s="54"/>
      <c r="D30" s="62"/>
      <c r="E30" s="55" t="s">
        <v>44</v>
      </c>
      <c r="F30" s="62"/>
      <c r="G30" s="62"/>
      <c r="H30" s="56" t="s">
        <v>45</v>
      </c>
      <c r="I30" s="57"/>
      <c r="J30" s="58"/>
      <c r="K30" s="59" t="s">
        <v>46</v>
      </c>
      <c r="L30" s="60"/>
      <c r="M30" s="60"/>
      <c r="N30" s="60"/>
      <c r="O30" s="60"/>
      <c r="P30" s="60"/>
      <c r="Q30" s="60"/>
      <c r="R30" s="61"/>
      <c r="S30" s="62"/>
      <c r="T30" s="62"/>
      <c r="U30" s="13"/>
    </row>
    <row r="31" spans="1:22" x14ac:dyDescent="0.2">
      <c r="A31" s="52"/>
      <c r="B31" s="53"/>
      <c r="C31" s="63"/>
      <c r="D31" s="62"/>
      <c r="E31" s="64"/>
      <c r="F31" s="62"/>
      <c r="G31" s="62"/>
      <c r="H31" s="65"/>
      <c r="I31" s="66"/>
      <c r="J31" s="58"/>
      <c r="K31" s="67"/>
      <c r="L31" s="60"/>
      <c r="M31" s="60"/>
      <c r="N31" s="60"/>
      <c r="O31" s="60"/>
      <c r="P31" s="60"/>
      <c r="Q31" s="60"/>
      <c r="R31" s="61"/>
      <c r="S31" s="62"/>
      <c r="T31" s="62"/>
    </row>
    <row r="32" spans="1:22" x14ac:dyDescent="0.2">
      <c r="A32" s="52"/>
      <c r="B32" s="53"/>
      <c r="C32" s="63"/>
      <c r="D32" s="62"/>
      <c r="E32" s="64"/>
      <c r="F32" s="62"/>
      <c r="G32" s="62"/>
      <c r="H32" s="65"/>
      <c r="I32" s="68"/>
      <c r="J32" s="58"/>
      <c r="K32" s="69"/>
      <c r="L32" s="60"/>
      <c r="M32" s="60"/>
      <c r="N32" s="60"/>
      <c r="O32" s="60"/>
      <c r="P32" s="60"/>
      <c r="Q32" s="60"/>
      <c r="R32" s="61"/>
      <c r="S32" s="62"/>
      <c r="T32" s="62"/>
      <c r="U32" s="16"/>
    </row>
    <row r="33" spans="1:22" s="45" customFormat="1" x14ac:dyDescent="0.2">
      <c r="A33" s="52"/>
      <c r="B33" s="70" t="s">
        <v>47</v>
      </c>
      <c r="C33" s="54"/>
      <c r="D33" s="62"/>
      <c r="E33" s="71" t="s">
        <v>47</v>
      </c>
      <c r="F33" s="62"/>
      <c r="G33" s="62"/>
      <c r="H33" s="72" t="s">
        <v>48</v>
      </c>
      <c r="I33" s="68"/>
      <c r="J33" s="58"/>
      <c r="K33" s="73" t="s">
        <v>47</v>
      </c>
      <c r="L33" s="60"/>
      <c r="M33" s="60"/>
      <c r="N33" s="60"/>
      <c r="O33" s="60"/>
      <c r="P33" s="60"/>
      <c r="Q33" s="60"/>
      <c r="R33" s="61"/>
      <c r="S33" s="62"/>
      <c r="T33" s="62"/>
      <c r="V33" s="98"/>
    </row>
    <row r="34" spans="1:22" s="62" customFormat="1" ht="12.75" x14ac:dyDescent="0.2">
      <c r="A34" s="52"/>
      <c r="B34" s="53" t="s">
        <v>49</v>
      </c>
      <c r="C34" s="54"/>
      <c r="E34" s="74" t="s">
        <v>52</v>
      </c>
      <c r="H34" s="55" t="s">
        <v>50</v>
      </c>
      <c r="I34" s="53"/>
      <c r="J34" s="58"/>
      <c r="K34" s="59" t="s">
        <v>51</v>
      </c>
      <c r="L34" s="60"/>
      <c r="M34" s="60"/>
      <c r="N34" s="60"/>
      <c r="O34" s="60"/>
      <c r="P34" s="60"/>
      <c r="Q34" s="60"/>
      <c r="R34" s="61"/>
    </row>
    <row r="35" spans="1:22" s="62" customFormat="1" ht="12.75" x14ac:dyDescent="0.2">
      <c r="A35" s="52"/>
      <c r="B35" s="53"/>
      <c r="C35" s="53"/>
      <c r="E35" s="55"/>
      <c r="H35" s="55"/>
      <c r="I35" s="75"/>
      <c r="J35" s="59"/>
      <c r="K35" s="60"/>
      <c r="L35" s="60"/>
      <c r="M35" s="60"/>
      <c r="N35" s="60"/>
      <c r="O35" s="60"/>
      <c r="P35" s="60"/>
      <c r="Q35" s="60"/>
      <c r="R35" s="61"/>
    </row>
    <row r="36" spans="1:22" s="62" customFormat="1" ht="12.75" x14ac:dyDescent="0.2">
      <c r="A36" s="43"/>
      <c r="B36" s="41"/>
      <c r="C36" s="41"/>
      <c r="D36" s="41"/>
      <c r="E36" s="89"/>
      <c r="F36" s="89"/>
      <c r="G36" s="46"/>
      <c r="H36" s="46"/>
      <c r="I36" s="46"/>
      <c r="J36" s="47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2" s="62" customFormat="1" ht="12.75" x14ac:dyDescent="0.2">
      <c r="A37" s="43"/>
      <c r="B37" s="41"/>
      <c r="C37" s="41"/>
      <c r="D37" s="40"/>
      <c r="E37" s="40"/>
      <c r="F37" s="40"/>
      <c r="G37" s="39"/>
      <c r="H37" s="39"/>
      <c r="I37" s="39"/>
      <c r="J37" s="39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1:22" s="62" customFormat="1" ht="12.75" x14ac:dyDescent="0.2">
      <c r="A38" s="43"/>
      <c r="B38" s="41"/>
      <c r="C38" s="41"/>
      <c r="D38" s="40"/>
      <c r="E38" s="40"/>
      <c r="F38" s="40"/>
      <c r="G38" s="39"/>
      <c r="H38" s="39"/>
      <c r="I38" s="39"/>
      <c r="J38" s="39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1:22" s="62" customFormat="1" ht="12.75" x14ac:dyDescent="0.2">
      <c r="A39" s="43"/>
      <c r="B39" s="40"/>
      <c r="C39" s="40"/>
      <c r="D39" s="42"/>
      <c r="E39" s="91"/>
      <c r="F39" s="91"/>
      <c r="G39" s="39"/>
      <c r="H39" s="39"/>
      <c r="I39" s="39"/>
      <c r="J39" s="39"/>
      <c r="K39" s="44"/>
      <c r="L39" s="44"/>
      <c r="M39" s="44"/>
      <c r="N39" s="44"/>
      <c r="O39" s="44"/>
      <c r="P39" s="44"/>
      <c r="Q39" s="44"/>
      <c r="R39" s="44"/>
      <c r="S39" s="44"/>
      <c r="T39" s="44"/>
    </row>
    <row r="40" spans="1:22" s="45" customFormat="1" x14ac:dyDescent="0.2">
      <c r="A40" s="43"/>
      <c r="B40" s="41"/>
      <c r="C40" s="41"/>
      <c r="D40" s="41"/>
      <c r="E40" s="89"/>
      <c r="F40" s="89"/>
      <c r="G40" s="47"/>
      <c r="H40" s="47"/>
      <c r="I40" s="47"/>
      <c r="J40" s="47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8"/>
      <c r="V40" s="98"/>
    </row>
    <row r="41" spans="1:22" s="45" customFormat="1" ht="18" x14ac:dyDescent="0.25">
      <c r="A41" s="43"/>
      <c r="B41" s="49"/>
      <c r="C41" s="49"/>
      <c r="D41" s="49"/>
      <c r="E41" s="88"/>
      <c r="F41" s="88"/>
      <c r="G41" s="44"/>
      <c r="H41" s="44"/>
      <c r="I41" s="44"/>
      <c r="J41" s="50"/>
      <c r="K41" s="44"/>
      <c r="L41" s="44"/>
      <c r="M41" s="44"/>
      <c r="N41" s="44"/>
      <c r="O41" s="44"/>
      <c r="P41" s="44"/>
      <c r="Q41" s="44"/>
      <c r="R41" s="44"/>
      <c r="S41" s="44"/>
      <c r="T41" s="44"/>
      <c r="V41" s="98"/>
    </row>
    <row r="42" spans="1:22" s="45" customFormat="1" x14ac:dyDescent="0.25"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V42" s="98"/>
    </row>
    <row r="43" spans="1:22" s="45" customFormat="1" x14ac:dyDescent="0.25"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V43" s="98"/>
    </row>
    <row r="44" spans="1:22" s="45" customFormat="1" x14ac:dyDescent="0.25"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48"/>
      <c r="V44" s="98"/>
    </row>
    <row r="45" spans="1:22" s="45" customFormat="1" x14ac:dyDescent="0.25">
      <c r="A45" s="2"/>
      <c r="B45" s="2"/>
      <c r="C45" s="2"/>
      <c r="D45" s="2"/>
      <c r="E45" s="2"/>
      <c r="F45" s="2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V45" s="98"/>
    </row>
    <row r="46" spans="1:22" s="45" customFormat="1" x14ac:dyDescent="0.25">
      <c r="A46" s="2"/>
      <c r="B46" s="2"/>
      <c r="C46" s="2"/>
      <c r="D46" s="2"/>
      <c r="E46" s="2"/>
      <c r="F46" s="2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V46" s="98"/>
    </row>
    <row r="47" spans="1:22" s="45" customFormat="1" x14ac:dyDescent="0.25">
      <c r="A47" s="2"/>
      <c r="B47" s="2"/>
      <c r="C47" s="2"/>
      <c r="D47" s="2"/>
      <c r="E47" s="2"/>
      <c r="F47" s="2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V47" s="98"/>
    </row>
    <row r="48" spans="1:22" s="45" customFormat="1" x14ac:dyDescent="0.25">
      <c r="A48" s="2"/>
      <c r="B48" s="2"/>
      <c r="C48" s="2"/>
      <c r="D48" s="2"/>
      <c r="E48" s="2"/>
      <c r="F48" s="2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V48" s="98"/>
    </row>
  </sheetData>
  <mergeCells count="32">
    <mergeCell ref="E41:F41"/>
    <mergeCell ref="R10:R11"/>
    <mergeCell ref="S10:S11"/>
    <mergeCell ref="E36:F36"/>
    <mergeCell ref="J9:J11"/>
    <mergeCell ref="K9:Q9"/>
    <mergeCell ref="E39:F39"/>
    <mergeCell ref="E40:F40"/>
    <mergeCell ref="P10:P11"/>
    <mergeCell ref="Q10:Q11"/>
    <mergeCell ref="A23:N23"/>
    <mergeCell ref="A24:N24"/>
    <mergeCell ref="A7:T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R9:S9"/>
    <mergeCell ref="T9:T11"/>
    <mergeCell ref="K10:L10"/>
    <mergeCell ref="M10:M11"/>
    <mergeCell ref="N10:O10"/>
    <mergeCell ref="A6:T6"/>
    <mergeCell ref="A1:T1"/>
    <mergeCell ref="A2:T2"/>
    <mergeCell ref="A3:T3"/>
    <mergeCell ref="A4:T4"/>
  </mergeCells>
  <pageMargins left="0.7" right="0.7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Bello Navarro</dc:creator>
  <cp:lastModifiedBy>Kisvel Mari Jiménez López</cp:lastModifiedBy>
  <cp:lastPrinted>2022-11-10T15:39:25Z</cp:lastPrinted>
  <dcterms:created xsi:type="dcterms:W3CDTF">2022-08-18T12:51:58Z</dcterms:created>
  <dcterms:modified xsi:type="dcterms:W3CDTF">2022-11-10T19:04:40Z</dcterms:modified>
</cp:coreProperties>
</file>