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Gerencia de Registro y Control\Analista de Nomina\Nóminas\Nomina\2022\Portal de Transparencia\9-Septiembre\"/>
    </mc:Choice>
  </mc:AlternateContent>
  <bookViews>
    <workbookView xWindow="0" yWindow="0" windowWidth="28800" windowHeight="116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J19" i="1" l="1"/>
  <c r="G19" i="1" l="1"/>
  <c r="P19" i="1" l="1"/>
  <c r="O16" i="1"/>
  <c r="N16" i="1"/>
  <c r="L16" i="1"/>
  <c r="K16" i="1"/>
  <c r="O18" i="1"/>
  <c r="N18" i="1"/>
  <c r="L18" i="1"/>
  <c r="K18" i="1"/>
  <c r="O17" i="1"/>
  <c r="N17" i="1"/>
  <c r="L17" i="1"/>
  <c r="K17" i="1"/>
  <c r="L19" i="1" l="1"/>
  <c r="N19" i="1"/>
  <c r="S18" i="1"/>
  <c r="S17" i="1"/>
  <c r="K19" i="1"/>
  <c r="S16" i="1"/>
  <c r="O19" i="1"/>
  <c r="R18" i="1"/>
  <c r="T18" i="1" s="1"/>
  <c r="R16" i="1"/>
  <c r="T16" i="1" s="1"/>
  <c r="Q16" i="1"/>
  <c r="Q18" i="1"/>
  <c r="Q17" i="1"/>
  <c r="R17" i="1"/>
  <c r="S19" i="1" l="1"/>
  <c r="Q19" i="1"/>
  <c r="T17" i="1"/>
  <c r="T19" i="1" s="1"/>
  <c r="R19" i="1"/>
</calcChain>
</file>

<file path=xl/sharedStrings.xml><?xml version="1.0" encoding="utf-8"?>
<sst xmlns="http://schemas.openxmlformats.org/spreadsheetml/2006/main" count="63" uniqueCount="55">
  <si>
    <t>SUPERTINTENDENCIA DE SALUD Y RIESGOS LABORALES</t>
  </si>
  <si>
    <t>Ley No. 87-01 que crea El Sistema Dominicano de Seguridad Social, promulgada el 9 de mayo del 2001</t>
  </si>
  <si>
    <t xml:space="preserve"> RNC 424-002037</t>
  </si>
  <si>
    <t>Nómina de Sueldos: Empleados Contratados con relación de dependencia</t>
  </si>
  <si>
    <t xml:space="preserve">Reg. No. </t>
  </si>
  <si>
    <t>Nombre</t>
  </si>
  <si>
    <t>Género</t>
  </si>
  <si>
    <t>Departamento</t>
  </si>
  <si>
    <t xml:space="preserve">Funcion </t>
  </si>
  <si>
    <t>Estatus</t>
  </si>
  <si>
    <t>Sueldo 
Bruto
 (RD$)</t>
  </si>
  <si>
    <t>Fecha de Inicio de Contrato</t>
  </si>
  <si>
    <t>Fecha de Finalización de Contrato</t>
  </si>
  <si>
    <t>IS/R
(Ley 11-92)
(1*)</t>
  </si>
  <si>
    <t>Seguridad Social (LEY 87-01)</t>
  </si>
  <si>
    <t>Total Retenciones
y Aportes</t>
  </si>
  <si>
    <t>Sueldo Neto
(RD$)</t>
  </si>
  <si>
    <t>Seguro de
Pensión (9.97%)</t>
  </si>
  <si>
    <t>Riesgos 
Laborales
(1.3%) (2*)</t>
  </si>
  <si>
    <t>Seguro de Salud
(10.53%)    (3*)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</si>
  <si>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</si>
  <si>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</si>
  <si>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</si>
  <si>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</si>
  <si>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</si>
  <si>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</si>
  <si>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</si>
  <si>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</si>
  <si>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RANDY JOSE  MARTINEZ PEGUERO</t>
  </si>
  <si>
    <t>M</t>
  </si>
  <si>
    <t>Dirección Administrativa</t>
  </si>
  <si>
    <t>Técnico Electromecánico y Mantenimiento de Infraestructura</t>
  </si>
  <si>
    <t>Contratados</t>
  </si>
  <si>
    <t>PEDRO GILBERTO SANCHEZ RAMIREZ</t>
  </si>
  <si>
    <t>Chofer</t>
  </si>
  <si>
    <t>GERGHIN EDILIO NOVAS NOVAS</t>
  </si>
  <si>
    <t>Despacho Superintendente</t>
  </si>
  <si>
    <t>TOTAL GENERAL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</si>
  <si>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</si>
  <si>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</si>
  <si>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</si>
  <si>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</si>
  <si>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 xml:space="preserve">   (4*) Deducción directa declaración TSS del SUIRPLUS por registro de dependientes adicionales al SDSS. RD$1,350.12 por cada dependiente adicional registrado.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</si>
  <si>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</si>
  <si>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</si>
  <si>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</si>
  <si>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</si>
  <si>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</si>
  <si>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</si>
  <si>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</si>
  <si>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de Recursos Humanos</t>
  </si>
  <si>
    <t>Contralor</t>
  </si>
  <si>
    <t>Superintendente</t>
  </si>
  <si>
    <t xml:space="preserve"> Correspondiente al mes de Septiembre del año 2022</t>
  </si>
  <si>
    <t>Director 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</si>
</sst>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95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2" fontId="4" fillId="2" borderId="0" xfId="1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43" fontId="0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vertical="center"/>
    </xf>
    <xf numFmtId="2" fontId="4" fillId="0" borderId="0" xfId="1" applyNumberFormat="1" applyFont="1" applyFill="1" applyBorder="1" applyAlignment="1">
      <alignment vertical="center"/>
    </xf>
    <xf numFmtId="4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9" fillId="2" borderId="0" xfId="0" applyFont="1" applyFill="1" applyAlignment="1">
      <alignment vertical="center"/>
    </xf>
    <xf numFmtId="2" fontId="9" fillId="2" borderId="0" xfId="0" applyNumberFormat="1" applyFont="1" applyFill="1" applyAlignment="1">
      <alignment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justify"/>
    </xf>
    <xf numFmtId="0" fontId="6" fillId="0" borderId="1" xfId="0" applyFont="1" applyBorder="1" applyAlignment="1">
      <alignment vertical="justify"/>
    </xf>
    <xf numFmtId="0" fontId="6" fillId="0" borderId="1" xfId="0" applyFont="1" applyBorder="1" applyAlignment="1">
      <alignment horizontal="center" vertical="justify"/>
    </xf>
    <xf numFmtId="43" fontId="6" fillId="0" borderId="1" xfId="0" applyNumberFormat="1" applyFont="1" applyBorder="1" applyAlignment="1">
      <alignment vertical="justify"/>
    </xf>
    <xf numFmtId="14" fontId="6" fillId="0" borderId="1" xfId="0" applyNumberFormat="1" applyFont="1" applyBorder="1" applyAlignment="1">
      <alignment vertical="justify"/>
    </xf>
    <xf numFmtId="43" fontId="6" fillId="3" borderId="1" xfId="0" applyNumberFormat="1" applyFont="1" applyFill="1" applyBorder="1" applyAlignment="1">
      <alignment horizontal="left" vertical="justify"/>
    </xf>
    <xf numFmtId="43" fontId="6" fillId="3" borderId="1" xfId="0" applyNumberFormat="1" applyFont="1" applyFill="1" applyBorder="1" applyAlignment="1">
      <alignment vertical="justify"/>
    </xf>
    <xf numFmtId="43" fontId="4" fillId="0" borderId="1" xfId="0" applyNumberFormat="1" applyFont="1" applyBorder="1" applyAlignment="1">
      <alignment horizontal="right" vertical="center"/>
    </xf>
    <xf numFmtId="43" fontId="4" fillId="0" borderId="5" xfId="0" applyNumberFormat="1" applyFont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2" fontId="4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2" fontId="6" fillId="2" borderId="0" xfId="0" applyNumberFormat="1" applyFont="1" applyFill="1" applyAlignment="1">
      <alignment vertical="center"/>
    </xf>
    <xf numFmtId="2" fontId="6" fillId="2" borderId="0" xfId="1" applyNumberFormat="1" applyFont="1" applyFill="1" applyAlignment="1">
      <alignment vertical="center"/>
    </xf>
    <xf numFmtId="2" fontId="6" fillId="3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2" fontId="6" fillId="2" borderId="0" xfId="0" applyNumberFormat="1" applyFont="1" applyFill="1" applyAlignment="1">
      <alignment horizontal="left" vertical="center"/>
    </xf>
    <xf numFmtId="2" fontId="6" fillId="0" borderId="0" xfId="2" applyNumberFormat="1" applyFont="1" applyBorder="1"/>
    <xf numFmtId="43" fontId="6" fillId="0" borderId="0" xfId="2" applyFont="1" applyBorder="1"/>
    <xf numFmtId="43" fontId="4" fillId="0" borderId="0" xfId="2" applyFont="1" applyBorder="1" applyAlignment="1">
      <alignment horizontal="center"/>
    </xf>
    <xf numFmtId="43" fontId="6" fillId="0" borderId="0" xfId="2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 wrapText="1"/>
    </xf>
    <xf numFmtId="43" fontId="4" fillId="0" borderId="0" xfId="2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3" fontId="6" fillId="0" borderId="0" xfId="2" applyFont="1" applyBorder="1" applyAlignment="1">
      <alignment horizontal="center"/>
    </xf>
    <xf numFmtId="0" fontId="6" fillId="3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 wrapText="1"/>
    </xf>
    <xf numFmtId="2" fontId="4" fillId="4" borderId="3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2" fontId="10" fillId="0" borderId="0" xfId="3" applyNumberFormat="1" applyFont="1" applyBorder="1"/>
    <xf numFmtId="2" fontId="4" fillId="0" borderId="0" xfId="2" applyNumberFormat="1" applyFont="1" applyBorder="1" applyAlignment="1">
      <alignment horizontal="center"/>
    </xf>
    <xf numFmtId="43" fontId="0" fillId="0" borderId="0" xfId="0" applyNumberFormat="1" applyBorder="1" applyAlignment="1">
      <alignment vertical="center"/>
    </xf>
    <xf numFmtId="43" fontId="3" fillId="0" borderId="0" xfId="2" applyFont="1" applyBorder="1" applyAlignment="1">
      <alignment horizontal="center"/>
    </xf>
    <xf numFmtId="43" fontId="3" fillId="0" borderId="0" xfId="2" applyFont="1" applyBorder="1" applyAlignment="1">
      <alignment horizontal="center"/>
    </xf>
    <xf numFmtId="2" fontId="3" fillId="0" borderId="0" xfId="2" applyNumberFormat="1" applyFont="1" applyBorder="1" applyAlignment="1">
      <alignment horizontal="center"/>
    </xf>
    <xf numFmtId="2" fontId="0" fillId="0" borderId="0" xfId="0" applyNumberForma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3" fontId="4" fillId="2" borderId="0" xfId="2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3" fontId="4" fillId="0" borderId="0" xfId="2" applyFont="1" applyFill="1" applyAlignment="1">
      <alignment horizontal="center"/>
    </xf>
    <xf numFmtId="43" fontId="4" fillId="0" borderId="0" xfId="2" applyFont="1" applyFill="1" applyBorder="1" applyAlignment="1">
      <alignment horizontal="center" vertical="center"/>
    </xf>
    <xf numFmtId="43" fontId="10" fillId="2" borderId="0" xfId="3" applyNumberFormat="1" applyFont="1" applyFill="1"/>
    <xf numFmtId="2" fontId="7" fillId="0" borderId="0" xfId="0" applyNumberFormat="1" applyFont="1" applyFill="1" applyBorder="1" applyAlignment="1">
      <alignment vertical="center"/>
    </xf>
    <xf numFmtId="2" fontId="4" fillId="2" borderId="0" xfId="2" applyNumberFormat="1" applyFont="1" applyFill="1" applyAlignment="1">
      <alignment horizontal="center"/>
    </xf>
    <xf numFmtId="2" fontId="4" fillId="2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3" fontId="6" fillId="2" borderId="0" xfId="2" applyFont="1" applyFill="1" applyAlignment="1">
      <alignment horizontal="center"/>
    </xf>
    <xf numFmtId="43" fontId="6" fillId="0" borderId="0" xfId="2" applyFont="1" applyFill="1" applyAlignment="1"/>
    <xf numFmtId="43" fontId="6" fillId="0" borderId="0" xfId="2" applyFont="1" applyFill="1" applyAlignment="1">
      <alignment horizontal="center" vertical="center"/>
    </xf>
    <xf numFmtId="43" fontId="6" fillId="2" borderId="0" xfId="2" applyFont="1" applyFill="1"/>
    <xf numFmtId="2" fontId="6" fillId="2" borderId="0" xfId="2" applyNumberFormat="1" applyFont="1" applyFill="1"/>
    <xf numFmtId="43" fontId="6" fillId="2" borderId="0" xfId="2" applyFont="1" applyFill="1" applyBorder="1"/>
    <xf numFmtId="2" fontId="6" fillId="2" borderId="0" xfId="2" applyNumberFormat="1" applyFont="1" applyFill="1" applyBorder="1"/>
    <xf numFmtId="43" fontId="6" fillId="2" borderId="0" xfId="2" applyFont="1" applyFill="1" applyBorder="1" applyAlignment="1">
      <alignment horizontal="center"/>
    </xf>
    <xf numFmtId="43" fontId="6" fillId="0" borderId="0" xfId="2" applyFont="1" applyFill="1" applyAlignment="1">
      <alignment horizontal="center"/>
    </xf>
    <xf numFmtId="43" fontId="6" fillId="0" borderId="0" xfId="2" applyFont="1" applyFill="1" applyBorder="1" applyAlignment="1">
      <alignment horizontal="center" vertical="center"/>
    </xf>
    <xf numFmtId="2" fontId="6" fillId="2" borderId="0" xfId="2" applyNumberFormat="1" applyFont="1" applyFill="1" applyAlignment="1">
      <alignment horizontal="center"/>
    </xf>
    <xf numFmtId="43" fontId="4" fillId="0" borderId="0" xfId="2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</cellXfs>
  <cellStyles count="4">
    <cellStyle name="Millares 2" xfId="1"/>
    <cellStyle name="Millares 3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63500</xdr:rowOff>
    </xdr:from>
    <xdr:to>
      <xdr:col>2</xdr:col>
      <xdr:colOff>145461</xdr:colOff>
      <xdr:row>10</xdr:row>
      <xdr:rowOff>26319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B297BD7E-DB41-4010-91EC-0DFE62B92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1206500"/>
          <a:ext cx="1999661" cy="1817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tabSelected="1" zoomScale="85" zoomScaleNormal="85" workbookViewId="0">
      <selection sqref="A1:T46"/>
    </sheetView>
  </sheetViews>
  <sheetFormatPr baseColWidth="10" defaultColWidth="18.140625" defaultRowHeight="15" x14ac:dyDescent="0.25"/>
  <cols>
    <col min="1" max="1" width="7.42578125" style="2" customWidth="1"/>
    <col min="2" max="2" width="25.28515625" style="2" customWidth="1"/>
    <col min="3" max="3" width="9" style="2" customWidth="1"/>
    <col min="4" max="5" width="18.140625" style="2"/>
    <col min="6" max="6" width="16.42578125" style="2" customWidth="1"/>
    <col min="7" max="15" width="18.140625" style="17"/>
    <col min="16" max="16" width="16.85546875" style="17" customWidth="1"/>
    <col min="17" max="17" width="17" style="17" customWidth="1"/>
    <col min="18" max="20" width="18.140625" style="17"/>
    <col min="21" max="16384" width="18.140625" style="2"/>
  </cols>
  <sheetData>
    <row r="1" spans="1:21" s="1" customFormat="1" x14ac:dyDescent="0.2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2"/>
    </row>
    <row r="2" spans="1:21" s="1" customForma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2"/>
    </row>
    <row r="3" spans="1:21" s="4" customForma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3"/>
    </row>
    <row r="4" spans="1:21" s="4" customFormat="1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3"/>
    </row>
    <row r="5" spans="1:21" s="4" customFormat="1" x14ac:dyDescent="0.25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3"/>
    </row>
    <row r="6" spans="1:21" s="4" customFormat="1" x14ac:dyDescent="0.25">
      <c r="A6" s="50" t="s">
        <v>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3"/>
    </row>
    <row r="7" spans="1:21" s="4" customFormat="1" x14ac:dyDescent="0.25">
      <c r="A7" s="50" t="s">
        <v>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3"/>
    </row>
    <row r="8" spans="1:21" s="4" customForma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3"/>
    </row>
    <row r="9" spans="1:21" s="4" customFormat="1" x14ac:dyDescent="0.25">
      <c r="A9" s="5"/>
      <c r="B9" s="5"/>
      <c r="C9" s="5"/>
      <c r="D9" s="5"/>
      <c r="E9" s="5"/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3"/>
    </row>
    <row r="10" spans="1:21" s="4" customFormat="1" x14ac:dyDescent="0.25">
      <c r="A10" s="50" t="s">
        <v>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3"/>
    </row>
    <row r="11" spans="1:21" s="4" customFormat="1" x14ac:dyDescent="0.25">
      <c r="A11" s="50" t="s">
        <v>53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3"/>
    </row>
    <row r="12" spans="1:21" s="4" customFormat="1" x14ac:dyDescent="0.25">
      <c r="A12" s="18"/>
      <c r="B12" s="18"/>
      <c r="C12" s="18"/>
      <c r="D12" s="18"/>
      <c r="E12" s="18"/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3"/>
    </row>
    <row r="13" spans="1:21" s="7" customFormat="1" ht="24" customHeight="1" x14ac:dyDescent="0.25">
      <c r="A13" s="51" t="s">
        <v>4</v>
      </c>
      <c r="B13" s="52" t="s">
        <v>5</v>
      </c>
      <c r="C13" s="53" t="s">
        <v>6</v>
      </c>
      <c r="D13" s="53" t="s">
        <v>7</v>
      </c>
      <c r="E13" s="53" t="s">
        <v>8</v>
      </c>
      <c r="F13" s="53" t="s">
        <v>9</v>
      </c>
      <c r="G13" s="45" t="s">
        <v>10</v>
      </c>
      <c r="H13" s="56" t="s">
        <v>11</v>
      </c>
      <c r="I13" s="56" t="s">
        <v>12</v>
      </c>
      <c r="J13" s="45" t="s">
        <v>13</v>
      </c>
      <c r="K13" s="46" t="s">
        <v>14</v>
      </c>
      <c r="L13" s="46"/>
      <c r="M13" s="46"/>
      <c r="N13" s="46"/>
      <c r="O13" s="46"/>
      <c r="P13" s="46"/>
      <c r="Q13" s="46"/>
      <c r="R13" s="43" t="s">
        <v>15</v>
      </c>
      <c r="S13" s="43"/>
      <c r="T13" s="43" t="s">
        <v>16</v>
      </c>
    </row>
    <row r="14" spans="1:21" s="7" customFormat="1" ht="21.75" customHeight="1" x14ac:dyDescent="0.25">
      <c r="A14" s="51"/>
      <c r="B14" s="52"/>
      <c r="C14" s="54"/>
      <c r="D14" s="54"/>
      <c r="E14" s="54"/>
      <c r="F14" s="54"/>
      <c r="G14" s="45"/>
      <c r="H14" s="57"/>
      <c r="I14" s="57"/>
      <c r="J14" s="45"/>
      <c r="K14" s="51" t="s">
        <v>17</v>
      </c>
      <c r="L14" s="51"/>
      <c r="M14" s="43" t="s">
        <v>18</v>
      </c>
      <c r="N14" s="51" t="s">
        <v>19</v>
      </c>
      <c r="O14" s="51"/>
      <c r="P14" s="43" t="s">
        <v>20</v>
      </c>
      <c r="Q14" s="43" t="s">
        <v>21</v>
      </c>
      <c r="R14" s="43" t="s">
        <v>22</v>
      </c>
      <c r="S14" s="43" t="s">
        <v>23</v>
      </c>
      <c r="T14" s="43"/>
    </row>
    <row r="15" spans="1:21" s="7" customFormat="1" ht="25.5" x14ac:dyDescent="0.25">
      <c r="A15" s="51"/>
      <c r="B15" s="52"/>
      <c r="C15" s="55"/>
      <c r="D15" s="55"/>
      <c r="E15" s="55"/>
      <c r="F15" s="55"/>
      <c r="G15" s="45"/>
      <c r="H15" s="58"/>
      <c r="I15" s="58"/>
      <c r="J15" s="45"/>
      <c r="K15" s="20" t="s">
        <v>24</v>
      </c>
      <c r="L15" s="20" t="s">
        <v>25</v>
      </c>
      <c r="M15" s="43"/>
      <c r="N15" s="20" t="s">
        <v>26</v>
      </c>
      <c r="O15" s="20" t="s">
        <v>27</v>
      </c>
      <c r="P15" s="43"/>
      <c r="Q15" s="43"/>
      <c r="R15" s="43"/>
      <c r="S15" s="43"/>
      <c r="T15" s="43"/>
    </row>
    <row r="16" spans="1:21" s="8" customFormat="1" ht="25.5" x14ac:dyDescent="0.25">
      <c r="A16" s="21">
        <v>1</v>
      </c>
      <c r="B16" s="22" t="s">
        <v>35</v>
      </c>
      <c r="C16" s="23" t="s">
        <v>29</v>
      </c>
      <c r="D16" s="22" t="s">
        <v>36</v>
      </c>
      <c r="E16" s="22" t="s">
        <v>34</v>
      </c>
      <c r="F16" s="22" t="s">
        <v>32</v>
      </c>
      <c r="G16" s="24">
        <v>40000</v>
      </c>
      <c r="H16" s="25">
        <v>44743</v>
      </c>
      <c r="I16" s="25">
        <v>44925</v>
      </c>
      <c r="J16" s="26">
        <v>442.65</v>
      </c>
      <c r="K16" s="27">
        <f>IF(G16&gt;325250,325250*2.87/100,G16*2.87/100)</f>
        <v>1148</v>
      </c>
      <c r="L16" s="27">
        <f>IF(G16&gt;325250,325250*7.1%,G16*7.1%)</f>
        <v>2839.9999999999995</v>
      </c>
      <c r="M16" s="27">
        <v>440</v>
      </c>
      <c r="N16" s="27">
        <f>IF(G16&gt;162625,162625*3.04/100,G16*3.04/100)</f>
        <v>1216</v>
      </c>
      <c r="O16" s="27">
        <f>IF(G16&gt;162625,162625*7.09%,G16*7.09%)</f>
        <v>2836</v>
      </c>
      <c r="P16" s="27"/>
      <c r="Q16" s="27">
        <f>+O16+N16+M16+L16+K16</f>
        <v>8480</v>
      </c>
      <c r="R16" s="27">
        <f>+K16+N16+P16</f>
        <v>2364</v>
      </c>
      <c r="S16" s="27">
        <f>+O16+L16+M16</f>
        <v>6116</v>
      </c>
      <c r="T16" s="27">
        <f>+G16-R16-J16</f>
        <v>37193.35</v>
      </c>
    </row>
    <row r="17" spans="1:21" s="8" customFormat="1" ht="51" x14ac:dyDescent="0.25">
      <c r="A17" s="21">
        <v>2</v>
      </c>
      <c r="B17" s="22" t="s">
        <v>28</v>
      </c>
      <c r="C17" s="23" t="s">
        <v>29</v>
      </c>
      <c r="D17" s="22" t="s">
        <v>30</v>
      </c>
      <c r="E17" s="22" t="s">
        <v>31</v>
      </c>
      <c r="F17" s="22" t="s">
        <v>32</v>
      </c>
      <c r="G17" s="24">
        <v>60000</v>
      </c>
      <c r="H17" s="25">
        <v>44743</v>
      </c>
      <c r="I17" s="25">
        <v>44925</v>
      </c>
      <c r="J17" s="26">
        <v>3486.65</v>
      </c>
      <c r="K17" s="27">
        <f>IF(G17&gt;325250,325250*2.87/100,G17*2.87/100)</f>
        <v>1722</v>
      </c>
      <c r="L17" s="27">
        <f>IF(G17&gt;325250,325250*7.1%,G17*7.1%)</f>
        <v>4260</v>
      </c>
      <c r="M17" s="27">
        <v>660</v>
      </c>
      <c r="N17" s="27">
        <f>IF(G17&gt;162625,162625*3.04/100,G17*3.04/100)</f>
        <v>1824</v>
      </c>
      <c r="O17" s="27">
        <f>IF(G17&gt;162625,162625*7.09%,G17*7.09%)</f>
        <v>4254</v>
      </c>
      <c r="P17" s="27">
        <v>0</v>
      </c>
      <c r="Q17" s="27">
        <f t="shared" ref="Q17:Q18" si="0">+O17+N17+M17+L17+K17</f>
        <v>12720</v>
      </c>
      <c r="R17" s="27">
        <f t="shared" ref="R17:R18" si="1">+K17+N17+P17</f>
        <v>3546</v>
      </c>
      <c r="S17" s="27">
        <f t="shared" ref="S17:S18" si="2">+O17+L17+M17</f>
        <v>9174</v>
      </c>
      <c r="T17" s="27">
        <f>+G17-R17-J17</f>
        <v>52967.35</v>
      </c>
    </row>
    <row r="18" spans="1:21" s="8" customFormat="1" ht="25.5" x14ac:dyDescent="0.25">
      <c r="A18" s="21">
        <v>3</v>
      </c>
      <c r="B18" s="22" t="s">
        <v>33</v>
      </c>
      <c r="C18" s="23" t="s">
        <v>29</v>
      </c>
      <c r="D18" s="22" t="s">
        <v>30</v>
      </c>
      <c r="E18" s="22" t="s">
        <v>34</v>
      </c>
      <c r="F18" s="22" t="s">
        <v>32</v>
      </c>
      <c r="G18" s="24">
        <v>36300</v>
      </c>
      <c r="H18" s="25">
        <v>44728</v>
      </c>
      <c r="I18" s="25">
        <v>44911</v>
      </c>
      <c r="J18" s="26">
        <v>0</v>
      </c>
      <c r="K18" s="27">
        <f t="shared" ref="K18" si="3">IF(G18&gt;325250,325250*2.87/100,G18*2.87/100)</f>
        <v>1041.81</v>
      </c>
      <c r="L18" s="27">
        <f t="shared" ref="L18" si="4">IF(G18&gt;325250,325250*7.1%,G18*7.1%)</f>
        <v>2577.2999999999997</v>
      </c>
      <c r="M18" s="27">
        <v>399.3</v>
      </c>
      <c r="N18" s="27">
        <f t="shared" ref="N18" si="5">IF(G18&gt;162625,162625*3.04/100,G18*3.04/100)</f>
        <v>1103.52</v>
      </c>
      <c r="O18" s="27">
        <f t="shared" ref="O18" si="6">IF(G18&gt;162625,162625*7.09%,G18*7.09%)</f>
        <v>2573.67</v>
      </c>
      <c r="P18" s="27"/>
      <c r="Q18" s="27">
        <f t="shared" si="0"/>
        <v>7695.6</v>
      </c>
      <c r="R18" s="27">
        <f t="shared" si="1"/>
        <v>2145.33</v>
      </c>
      <c r="S18" s="27">
        <f t="shared" si="2"/>
        <v>5550.2699999999995</v>
      </c>
      <c r="T18" s="27">
        <f t="shared" ref="T18" si="7">+G18-R18-J18</f>
        <v>34154.67</v>
      </c>
    </row>
    <row r="19" spans="1:21" s="1" customFormat="1" x14ac:dyDescent="0.25">
      <c r="A19" s="28" t="s">
        <v>37</v>
      </c>
      <c r="B19" s="28"/>
      <c r="C19" s="28"/>
      <c r="D19" s="28"/>
      <c r="E19" s="28"/>
      <c r="F19" s="28"/>
      <c r="G19" s="28">
        <f>SUM(G16:G18)</f>
        <v>136300</v>
      </c>
      <c r="H19" s="28"/>
      <c r="I19" s="28"/>
      <c r="J19" s="28">
        <f>SUM(J16:J18)</f>
        <v>3929.3</v>
      </c>
      <c r="K19" s="29">
        <f>SUM(K16:K18)</f>
        <v>3911.81</v>
      </c>
      <c r="L19" s="28">
        <f>SUM(L16:L18)</f>
        <v>9677.2999999999993</v>
      </c>
      <c r="M19" s="28">
        <f>SUM(M16:M18)</f>
        <v>1499.3</v>
      </c>
      <c r="N19" s="28">
        <f>SUM(N16:N18)</f>
        <v>4143.5200000000004</v>
      </c>
      <c r="O19" s="28">
        <f t="shared" ref="O19" si="8">SUM(O16:O18)</f>
        <v>9663.67</v>
      </c>
      <c r="P19" s="28">
        <f>SUM(P17:P17)</f>
        <v>0</v>
      </c>
      <c r="Q19" s="28">
        <f>SUM(Q17:Q18)</f>
        <v>20415.599999999999</v>
      </c>
      <c r="R19" s="28">
        <f>SUM(R17:R18)</f>
        <v>5691.33</v>
      </c>
      <c r="S19" s="28">
        <f>SUM(S17:S18)</f>
        <v>14724.27</v>
      </c>
      <c r="T19" s="28">
        <f>SUM(T16:T18)</f>
        <v>124315.37</v>
      </c>
    </row>
    <row r="20" spans="1:21" s="1" customFormat="1" x14ac:dyDescent="0.25">
      <c r="A20" s="30"/>
      <c r="B20" s="30"/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  <c r="N20" s="31"/>
      <c r="O20" s="9"/>
      <c r="P20" s="9"/>
      <c r="Q20" s="31"/>
      <c r="R20" s="31"/>
      <c r="S20" s="31"/>
      <c r="T20" s="31"/>
      <c r="U20" s="2"/>
    </row>
    <row r="21" spans="1:21" s="1" customFormat="1" x14ac:dyDescent="0.25">
      <c r="A21" s="30" t="s">
        <v>38</v>
      </c>
      <c r="B21" s="32"/>
      <c r="C21" s="32"/>
      <c r="D21" s="32"/>
      <c r="E21" s="33"/>
      <c r="F21" s="33"/>
      <c r="G21" s="34"/>
      <c r="H21" s="34"/>
      <c r="I21" s="34"/>
      <c r="J21" s="34"/>
      <c r="K21" s="34"/>
      <c r="L21" s="34"/>
      <c r="M21" s="34"/>
      <c r="N21" s="34"/>
      <c r="O21" s="35"/>
      <c r="P21" s="35"/>
      <c r="Q21" s="34"/>
      <c r="R21" s="34"/>
      <c r="S21" s="34"/>
      <c r="T21" s="34"/>
      <c r="U21" s="2"/>
    </row>
    <row r="22" spans="1:21" s="1" customFormat="1" x14ac:dyDescent="0.25">
      <c r="A22" s="33" t="s">
        <v>39</v>
      </c>
      <c r="B22" s="32"/>
      <c r="C22" s="32"/>
      <c r="D22" s="32"/>
      <c r="E22" s="33"/>
      <c r="F22" s="33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2"/>
    </row>
    <row r="23" spans="1:21" s="10" customFormat="1" ht="12.75" x14ac:dyDescent="0.25">
      <c r="A23" s="33" t="s">
        <v>40</v>
      </c>
      <c r="B23" s="32"/>
      <c r="C23" s="32"/>
      <c r="D23" s="32"/>
      <c r="E23" s="33"/>
      <c r="F23" s="33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21" x14ac:dyDescent="0.25">
      <c r="A24" s="33" t="s">
        <v>41</v>
      </c>
      <c r="B24" s="32"/>
      <c r="C24" s="32"/>
      <c r="D24" s="32"/>
      <c r="E24" s="33"/>
      <c r="F24" s="33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21" x14ac:dyDescent="0.25">
      <c r="A25" s="33" t="s">
        <v>42</v>
      </c>
      <c r="B25" s="32"/>
      <c r="C25" s="32"/>
      <c r="D25" s="32"/>
      <c r="E25" s="33"/>
      <c r="F25" s="33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11"/>
    </row>
    <row r="26" spans="1:21" s="12" customFormat="1" x14ac:dyDescent="0.25">
      <c r="A26" s="48" t="s">
        <v>43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36"/>
      <c r="P26" s="36"/>
      <c r="Q26" s="36"/>
      <c r="R26" s="36"/>
      <c r="S26" s="36"/>
      <c r="T26" s="36"/>
    </row>
    <row r="27" spans="1:21" x14ac:dyDescent="0.2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34"/>
      <c r="P27" s="34"/>
      <c r="Q27" s="34"/>
      <c r="R27" s="34"/>
      <c r="S27" s="34"/>
      <c r="T27" s="34"/>
    </row>
    <row r="28" spans="1:21" x14ac:dyDescent="0.25">
      <c r="A28" s="37"/>
      <c r="B28" s="37"/>
      <c r="C28" s="37"/>
      <c r="D28" s="37"/>
      <c r="E28" s="37"/>
      <c r="F28" s="37"/>
      <c r="G28" s="38"/>
      <c r="H28" s="38"/>
      <c r="I28" s="38"/>
      <c r="J28" s="38"/>
      <c r="K28" s="38"/>
      <c r="L28" s="38"/>
      <c r="M28" s="38"/>
      <c r="N28" s="38"/>
      <c r="O28" s="34"/>
      <c r="P28" s="34"/>
      <c r="Q28" s="34"/>
      <c r="R28" s="34"/>
      <c r="S28" s="34"/>
      <c r="T28" s="34"/>
    </row>
    <row r="29" spans="1:21" x14ac:dyDescent="0.25">
      <c r="A29" s="37"/>
      <c r="B29" s="37"/>
      <c r="C29" s="37"/>
      <c r="D29" s="37"/>
      <c r="E29" s="37"/>
      <c r="F29" s="37"/>
      <c r="G29" s="38"/>
      <c r="H29" s="38"/>
      <c r="I29" s="38"/>
      <c r="J29" s="38"/>
      <c r="K29" s="38"/>
      <c r="L29" s="38"/>
      <c r="M29" s="38"/>
      <c r="N29" s="38"/>
      <c r="O29" s="34"/>
      <c r="P29" s="34"/>
      <c r="Q29" s="34"/>
      <c r="R29" s="34"/>
      <c r="S29" s="34"/>
      <c r="T29" s="34"/>
      <c r="U29" s="13"/>
    </row>
    <row r="30" spans="1:21" x14ac:dyDescent="0.25">
      <c r="A30" s="37"/>
      <c r="B30" s="37"/>
      <c r="C30" s="37"/>
      <c r="D30" s="37"/>
      <c r="E30" s="37"/>
      <c r="F30" s="37"/>
      <c r="G30" s="38"/>
      <c r="H30" s="38"/>
      <c r="I30" s="38"/>
      <c r="J30" s="38"/>
      <c r="K30" s="38"/>
      <c r="L30" s="38"/>
      <c r="M30" s="38"/>
      <c r="N30" s="38"/>
      <c r="O30" s="34"/>
      <c r="P30" s="34"/>
      <c r="Q30" s="34"/>
      <c r="R30" s="34"/>
      <c r="S30" s="34"/>
      <c r="T30" s="34"/>
    </row>
    <row r="31" spans="1:21" x14ac:dyDescent="0.25">
      <c r="A31" s="14"/>
      <c r="B31" s="14"/>
      <c r="C31" s="14"/>
      <c r="D31" s="14"/>
      <c r="E31" s="14"/>
      <c r="F31" s="14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6"/>
    </row>
    <row r="32" spans="1:21" s="63" customFormat="1" x14ac:dyDescent="0.25">
      <c r="A32" s="61"/>
      <c r="B32" s="61"/>
      <c r="C32" s="61"/>
      <c r="D32" s="61"/>
      <c r="E32" s="61"/>
      <c r="F32" s="61"/>
      <c r="G32" s="62"/>
      <c r="H32" s="62"/>
      <c r="I32" s="62"/>
      <c r="J32" s="15"/>
      <c r="K32" s="62"/>
      <c r="L32" s="62"/>
      <c r="M32" s="62"/>
      <c r="N32" s="62"/>
      <c r="O32" s="62"/>
      <c r="P32" s="62"/>
      <c r="Q32" s="62"/>
      <c r="R32" s="62"/>
      <c r="S32" s="62"/>
      <c r="T32" s="62"/>
    </row>
    <row r="33" spans="1:21" s="81" customFormat="1" ht="12.75" x14ac:dyDescent="0.2">
      <c r="A33" s="71"/>
      <c r="B33" s="72" t="s">
        <v>44</v>
      </c>
      <c r="C33" s="73"/>
      <c r="E33" s="74" t="s">
        <v>45</v>
      </c>
      <c r="H33" s="75" t="s">
        <v>46</v>
      </c>
      <c r="I33" s="76"/>
      <c r="J33" s="77"/>
      <c r="K33" s="78" t="s">
        <v>47</v>
      </c>
      <c r="L33" s="79"/>
      <c r="M33" s="79"/>
      <c r="N33" s="79"/>
      <c r="O33" s="79"/>
      <c r="P33" s="79"/>
      <c r="Q33" s="79"/>
      <c r="R33" s="80"/>
    </row>
    <row r="34" spans="1:21" s="81" customFormat="1" ht="12.75" x14ac:dyDescent="0.2">
      <c r="A34" s="71"/>
      <c r="B34" s="72"/>
      <c r="C34" s="82"/>
      <c r="E34" s="83"/>
      <c r="H34" s="84"/>
      <c r="I34" s="85"/>
      <c r="J34" s="77"/>
      <c r="K34" s="86"/>
      <c r="L34" s="79"/>
      <c r="M34" s="79"/>
      <c r="N34" s="79"/>
      <c r="O34" s="79"/>
      <c r="P34" s="79"/>
      <c r="Q34" s="79"/>
      <c r="R34" s="80"/>
    </row>
    <row r="35" spans="1:21" s="81" customFormat="1" ht="12.75" x14ac:dyDescent="0.2">
      <c r="A35" s="71"/>
      <c r="B35" s="72"/>
      <c r="C35" s="82"/>
      <c r="E35" s="83"/>
      <c r="H35" s="84"/>
      <c r="I35" s="87"/>
      <c r="J35" s="77"/>
      <c r="K35" s="88"/>
      <c r="L35" s="79"/>
      <c r="M35" s="79"/>
      <c r="N35" s="79"/>
      <c r="O35" s="79"/>
      <c r="P35" s="79"/>
      <c r="Q35" s="79"/>
      <c r="R35" s="80"/>
    </row>
    <row r="36" spans="1:21" s="81" customFormat="1" ht="12.75" x14ac:dyDescent="0.2">
      <c r="A36" s="71"/>
      <c r="B36" s="89" t="s">
        <v>48</v>
      </c>
      <c r="C36" s="73"/>
      <c r="E36" s="90" t="s">
        <v>48</v>
      </c>
      <c r="H36" s="91" t="s">
        <v>49</v>
      </c>
      <c r="I36" s="87"/>
      <c r="J36" s="77"/>
      <c r="K36" s="92" t="s">
        <v>48</v>
      </c>
      <c r="L36" s="79"/>
      <c r="M36" s="79"/>
      <c r="N36" s="79"/>
      <c r="O36" s="79"/>
      <c r="P36" s="79"/>
      <c r="Q36" s="79"/>
      <c r="R36" s="80"/>
    </row>
    <row r="37" spans="1:21" s="81" customFormat="1" ht="12.75" x14ac:dyDescent="0.2">
      <c r="A37" s="71"/>
      <c r="B37" s="72" t="s">
        <v>50</v>
      </c>
      <c r="C37" s="73"/>
      <c r="E37" s="93" t="s">
        <v>54</v>
      </c>
      <c r="H37" s="74" t="s">
        <v>51</v>
      </c>
      <c r="I37" s="72"/>
      <c r="J37" s="77"/>
      <c r="K37" s="78" t="s">
        <v>52</v>
      </c>
      <c r="L37" s="79"/>
      <c r="M37" s="79"/>
      <c r="N37" s="79"/>
      <c r="O37" s="79"/>
      <c r="P37" s="79"/>
      <c r="Q37" s="79"/>
      <c r="R37" s="80"/>
    </row>
    <row r="38" spans="1:21" s="81" customFormat="1" ht="12.75" x14ac:dyDescent="0.2">
      <c r="A38" s="71"/>
      <c r="B38" s="72"/>
      <c r="C38" s="72"/>
      <c r="E38" s="74"/>
      <c r="H38" s="74"/>
      <c r="I38" s="94"/>
      <c r="J38" s="78"/>
      <c r="K38" s="79"/>
      <c r="L38" s="79"/>
      <c r="M38" s="79"/>
      <c r="N38" s="79"/>
      <c r="O38" s="79"/>
      <c r="P38" s="79"/>
      <c r="Q38" s="79"/>
      <c r="R38" s="80"/>
    </row>
    <row r="39" spans="1:21" s="63" customFormat="1" x14ac:dyDescent="0.2">
      <c r="A39" s="61"/>
      <c r="B39" s="41"/>
      <c r="C39" s="41"/>
      <c r="D39" s="41"/>
      <c r="E39" s="44"/>
      <c r="F39" s="44"/>
      <c r="G39" s="64"/>
      <c r="H39" s="64"/>
      <c r="I39" s="64"/>
      <c r="J39" s="65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6"/>
    </row>
    <row r="40" spans="1:21" s="63" customFormat="1" x14ac:dyDescent="0.2">
      <c r="A40" s="61"/>
      <c r="B40" s="41"/>
      <c r="C40" s="41"/>
      <c r="D40" s="40"/>
      <c r="E40" s="40"/>
      <c r="F40" s="40"/>
      <c r="G40" s="39"/>
      <c r="H40" s="39"/>
      <c r="I40" s="39"/>
      <c r="J40" s="39"/>
      <c r="K40" s="62"/>
      <c r="L40" s="62"/>
      <c r="M40" s="62"/>
      <c r="N40" s="62"/>
      <c r="O40" s="62"/>
      <c r="P40" s="62"/>
      <c r="Q40" s="62"/>
      <c r="R40" s="62"/>
      <c r="S40" s="62"/>
      <c r="T40" s="62"/>
    </row>
    <row r="41" spans="1:21" s="63" customFormat="1" x14ac:dyDescent="0.2">
      <c r="A41" s="61"/>
      <c r="B41" s="41"/>
      <c r="C41" s="41"/>
      <c r="D41" s="40"/>
      <c r="E41" s="40"/>
      <c r="F41" s="40"/>
      <c r="G41" s="39"/>
      <c r="H41" s="39"/>
      <c r="I41" s="39"/>
      <c r="J41" s="39"/>
      <c r="K41" s="62"/>
      <c r="L41" s="62"/>
      <c r="M41" s="62"/>
      <c r="N41" s="62"/>
      <c r="O41" s="62"/>
      <c r="P41" s="62"/>
      <c r="Q41" s="62"/>
      <c r="R41" s="62"/>
      <c r="S41" s="62"/>
      <c r="T41" s="62"/>
    </row>
    <row r="42" spans="1:21" s="63" customFormat="1" x14ac:dyDescent="0.2">
      <c r="A42" s="61"/>
      <c r="B42" s="40"/>
      <c r="C42" s="40"/>
      <c r="D42" s="42"/>
      <c r="E42" s="47"/>
      <c r="F42" s="47"/>
      <c r="G42" s="39"/>
      <c r="H42" s="39"/>
      <c r="I42" s="39"/>
      <c r="J42" s="39"/>
      <c r="K42" s="62"/>
      <c r="L42" s="62"/>
      <c r="M42" s="62"/>
      <c r="N42" s="62"/>
      <c r="O42" s="62"/>
      <c r="P42" s="62"/>
      <c r="Q42" s="62"/>
      <c r="R42" s="62"/>
      <c r="S42" s="62"/>
      <c r="T42" s="62"/>
    </row>
    <row r="43" spans="1:21" s="63" customFormat="1" x14ac:dyDescent="0.2">
      <c r="A43" s="61"/>
      <c r="B43" s="41"/>
      <c r="C43" s="41"/>
      <c r="D43" s="41"/>
      <c r="E43" s="44"/>
      <c r="F43" s="44"/>
      <c r="G43" s="65"/>
      <c r="H43" s="65"/>
      <c r="I43" s="65"/>
      <c r="J43" s="65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6"/>
    </row>
    <row r="44" spans="1:21" s="63" customFormat="1" ht="18" x14ac:dyDescent="0.25">
      <c r="A44" s="61"/>
      <c r="B44" s="67"/>
      <c r="C44" s="67"/>
      <c r="D44" s="67"/>
      <c r="E44" s="68"/>
      <c r="F44" s="68"/>
      <c r="G44" s="62"/>
      <c r="H44" s="62"/>
      <c r="I44" s="62"/>
      <c r="J44" s="69"/>
      <c r="K44" s="62"/>
      <c r="L44" s="62"/>
      <c r="M44" s="62"/>
      <c r="N44" s="62"/>
      <c r="O44" s="62"/>
      <c r="P44" s="62"/>
      <c r="Q44" s="62"/>
      <c r="R44" s="62"/>
      <c r="S44" s="62"/>
      <c r="T44" s="62"/>
    </row>
    <row r="45" spans="1:21" s="63" customFormat="1" x14ac:dyDescent="0.25"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</row>
    <row r="46" spans="1:21" s="63" customFormat="1" x14ac:dyDescent="0.25"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</row>
    <row r="47" spans="1:21" s="63" customFormat="1" x14ac:dyDescent="0.25"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</row>
  </sheetData>
  <mergeCells count="33">
    <mergeCell ref="A10:T10"/>
    <mergeCell ref="A1:T4"/>
    <mergeCell ref="A5:T5"/>
    <mergeCell ref="A6:T6"/>
    <mergeCell ref="A7:T7"/>
    <mergeCell ref="A8:T8"/>
    <mergeCell ref="A11:T11"/>
    <mergeCell ref="A13:A15"/>
    <mergeCell ref="B13:B15"/>
    <mergeCell ref="C13:C15"/>
    <mergeCell ref="D13:D15"/>
    <mergeCell ref="E13:E15"/>
    <mergeCell ref="F13:F15"/>
    <mergeCell ref="G13:G15"/>
    <mergeCell ref="H13:H15"/>
    <mergeCell ref="I13:I15"/>
    <mergeCell ref="R13:S13"/>
    <mergeCell ref="T13:T15"/>
    <mergeCell ref="K14:L14"/>
    <mergeCell ref="M14:M15"/>
    <mergeCell ref="N14:O14"/>
    <mergeCell ref="E44:F44"/>
    <mergeCell ref="R14:R15"/>
    <mergeCell ref="S14:S15"/>
    <mergeCell ref="E39:F39"/>
    <mergeCell ref="J13:J15"/>
    <mergeCell ref="K13:Q13"/>
    <mergeCell ref="E42:F42"/>
    <mergeCell ref="E43:F43"/>
    <mergeCell ref="P14:P15"/>
    <mergeCell ref="Q14:Q15"/>
    <mergeCell ref="A26:N26"/>
    <mergeCell ref="A27:N27"/>
  </mergeCells>
  <pageMargins left="0.7" right="0.7" top="0.75" bottom="0.75" header="0.3" footer="0.3"/>
  <pageSetup paperSize="5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Bello Navarro</dc:creator>
  <cp:lastModifiedBy>Kisvel Mari Jiménez López</cp:lastModifiedBy>
  <cp:lastPrinted>2022-10-18T12:39:51Z</cp:lastPrinted>
  <dcterms:created xsi:type="dcterms:W3CDTF">2022-08-18T12:51:58Z</dcterms:created>
  <dcterms:modified xsi:type="dcterms:W3CDTF">2022-10-18T12:44:53Z</dcterms:modified>
</cp:coreProperties>
</file>