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"/>
    </mc:Choice>
  </mc:AlternateContent>
  <bookViews>
    <workbookView xWindow="0" yWindow="0" windowWidth="28800" windowHeight="11145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0" i="1"/>
  <c r="R59" i="1"/>
  <c r="R58" i="1"/>
  <c r="R57" i="1"/>
  <c r="R56" i="1"/>
  <c r="R55" i="1"/>
  <c r="R54" i="1"/>
  <c r="Q53" i="1"/>
  <c r="Q84" i="1" s="1"/>
  <c r="Q10" i="1" s="1"/>
  <c r="P53" i="1"/>
  <c r="P84" i="1" s="1"/>
  <c r="P10" i="1" s="1"/>
  <c r="O53" i="1"/>
  <c r="N53" i="1"/>
  <c r="M53" i="1"/>
  <c r="M84" i="1" s="1"/>
  <c r="M10" i="1" s="1"/>
  <c r="L53" i="1"/>
  <c r="L84" i="1" s="1"/>
  <c r="L10" i="1" s="1"/>
  <c r="K53" i="1"/>
  <c r="J53" i="1"/>
  <c r="I53" i="1"/>
  <c r="I84" i="1" s="1"/>
  <c r="I10" i="1" s="1"/>
  <c r="H53" i="1"/>
  <c r="H84" i="1" s="1"/>
  <c r="H10" i="1" s="1"/>
  <c r="G53" i="1"/>
  <c r="R53" i="1" s="1"/>
  <c r="E53" i="1"/>
  <c r="E84" i="1" s="1"/>
  <c r="E10" i="1" s="1"/>
  <c r="D53" i="1"/>
  <c r="D84" i="1" s="1"/>
  <c r="D10" i="1" s="1"/>
  <c r="R46" i="1"/>
  <c r="R45" i="1"/>
  <c r="R44" i="1"/>
  <c r="R43" i="1"/>
  <c r="R42" i="1"/>
  <c r="R41" i="1"/>
  <c r="R40" i="1"/>
  <c r="R39" i="1"/>
  <c r="U38" i="1"/>
  <c r="R38" i="1"/>
  <c r="U37" i="1"/>
  <c r="T37" i="1"/>
  <c r="T38" i="1" s="1"/>
  <c r="Q37" i="1"/>
  <c r="P37" i="1"/>
  <c r="O37" i="1"/>
  <c r="O84" i="1" s="1"/>
  <c r="O10" i="1" s="1"/>
  <c r="N37" i="1"/>
  <c r="N84" i="1" s="1"/>
  <c r="N10" i="1" s="1"/>
  <c r="M37" i="1"/>
  <c r="L37" i="1"/>
  <c r="K37" i="1"/>
  <c r="K84" i="1" s="1"/>
  <c r="K10" i="1" s="1"/>
  <c r="J37" i="1"/>
  <c r="J84" i="1" s="1"/>
  <c r="J10" i="1" s="1"/>
  <c r="I37" i="1"/>
  <c r="H37" i="1"/>
  <c r="G37" i="1"/>
  <c r="G84" i="1" s="1"/>
  <c r="G10" i="1" s="1"/>
  <c r="F37" i="1"/>
  <c r="F84" i="1" s="1"/>
  <c r="F10" i="1" s="1"/>
  <c r="E37" i="1"/>
  <c r="D37" i="1"/>
  <c r="R36" i="1"/>
  <c r="R35" i="1"/>
  <c r="R34" i="1"/>
  <c r="R33" i="1"/>
  <c r="R32" i="1"/>
  <c r="R31" i="1"/>
  <c r="R30" i="1"/>
  <c r="R29" i="1"/>
  <c r="U28" i="1"/>
  <c r="R28" i="1"/>
  <c r="U27" i="1"/>
  <c r="T27" i="1"/>
  <c r="T28" i="1" s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U18" i="1"/>
  <c r="R18" i="1"/>
  <c r="U17" i="1"/>
  <c r="T17" i="1"/>
  <c r="T18" i="1" s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U12" i="1"/>
  <c r="T12" i="1"/>
  <c r="R12" i="1"/>
  <c r="Q11" i="1"/>
  <c r="P11" i="1"/>
  <c r="O11" i="1"/>
  <c r="N11" i="1"/>
  <c r="M11" i="1"/>
  <c r="L11" i="1"/>
  <c r="U13" i="1" s="1"/>
  <c r="K11" i="1"/>
  <c r="T13" i="1" s="1"/>
  <c r="J11" i="1"/>
  <c r="I11" i="1"/>
  <c r="H11" i="1"/>
  <c r="G11" i="1"/>
  <c r="F11" i="1"/>
  <c r="R11" i="1" s="1"/>
  <c r="E11" i="1"/>
  <c r="D11" i="1"/>
  <c r="R84" i="1" l="1"/>
  <c r="R10" i="1"/>
  <c r="R37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<sst xmlns="http://schemas.openxmlformats.org/spreadsheetml/2006/main" count="101" uniqueCount="101">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</sst>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3" fontId="7" fillId="0" borderId="9" xfId="0" applyNumberFormat="1" applyFont="1" applyBorder="1"/>
    <xf numFmtId="164" fontId="0" fillId="0" borderId="0" xfId="1" applyFont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3" fontId="4" fillId="0" borderId="9" xfId="0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3" fontId="0" fillId="0" borderId="0" xfId="0" applyNumberFormat="1"/>
    <xf numFmtId="3" fontId="8" fillId="0" borderId="9" xfId="2" applyNumberFormat="1" applyBorder="1"/>
    <xf numFmtId="0" fontId="0" fillId="0" borderId="10" xfId="0" applyBorder="1"/>
    <xf numFmtId="3" fontId="7" fillId="0" borderId="9" xfId="0" applyNumberFormat="1" applyFont="1" applyFill="1" applyBorder="1"/>
    <xf numFmtId="166" fontId="7" fillId="0" borderId="9" xfId="0" applyNumberFormat="1" applyFont="1" applyBorder="1"/>
    <xf numFmtId="165" fontId="4" fillId="0" borderId="9" xfId="0" applyNumberFormat="1" applyFont="1" applyBorder="1"/>
    <xf numFmtId="3" fontId="7" fillId="0" borderId="9" xfId="1" applyNumberFormat="1" applyFont="1" applyBorder="1"/>
    <xf numFmtId="165" fontId="7" fillId="0" borderId="9" xfId="1" applyNumberFormat="1" applyFont="1" applyBorder="1"/>
    <xf numFmtId="0" fontId="4" fillId="0" borderId="9" xfId="0" applyFont="1" applyBorder="1"/>
    <xf numFmtId="41" fontId="4" fillId="0" borderId="9" xfId="0" applyNumberFormat="1" applyFont="1" applyBorder="1"/>
    <xf numFmtId="41" fontId="4" fillId="0" borderId="9" xfId="1" applyNumberFormat="1" applyFont="1" applyBorder="1"/>
    <xf numFmtId="43" fontId="4" fillId="0" borderId="9" xfId="1" applyNumberFormat="1" applyFont="1" applyBorder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43" fontId="0" fillId="0" borderId="0" xfId="0" applyNumberForma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9544050" y="18354675"/>
          <a:ext cx="162770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2-PRESUPUESTO/001-PRESUP%20Y%20EJEC.%20%202022/EJECUCIONES%20PRESUP/001-Plantilla%20presup.%20y%20ejecuci&#243;n%20presup%20ACTUALIZADA%20PAGINA%20WEB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-888"/>
      <sheetName val="EST07"/>
      <sheetName val="EST-66"/>
      <sheetName val="ESTRR"/>
      <sheetName val="ESTR (3)"/>
      <sheetName val="ESTR (2)"/>
      <sheetName val="ESrr"/>
      <sheetName val="ESTRR (2)"/>
      <sheetName val="P3 Ejecucion "/>
    </sheetNames>
    <sheetDataSet>
      <sheetData sheetId="0"/>
      <sheetData sheetId="1"/>
      <sheetData sheetId="2">
        <row r="123">
          <cell r="H123">
            <v>51192669.43</v>
          </cell>
          <cell r="I123">
            <v>56035937.530000001</v>
          </cell>
        </row>
        <row r="235">
          <cell r="H235">
            <v>13926818.289999999</v>
          </cell>
          <cell r="I235">
            <v>21694263.699999999</v>
          </cell>
        </row>
        <row r="300">
          <cell r="H300">
            <v>2375765.08</v>
          </cell>
          <cell r="I300">
            <v>5488982.7599999998</v>
          </cell>
        </row>
        <row r="361">
          <cell r="H361">
            <v>60000</v>
          </cell>
          <cell r="I361">
            <v>50000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U96"/>
  <sheetViews>
    <sheetView showGridLines="0" tabSelected="1" topLeftCell="B1" zoomScaleNormal="100" workbookViewId="0">
      <pane xSplit="2" ySplit="11" topLeftCell="D27" activePane="bottomRight" state="frozen"/>
      <selection activeCell="B1" sqref="B1"/>
      <selection pane="topRight" activeCell="D1" sqref="D1"/>
      <selection pane="bottomLeft" activeCell="B12" sqref="B12"/>
      <selection pane="bottomRight" activeCell="E19" sqref="E19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6" customWidth="1"/>
    <col min="5" max="5" width="16.7109375" style="26" customWidth="1"/>
    <col min="6" max="6" width="14.28515625" style="26" bestFit="1" customWidth="1"/>
    <col min="7" max="13" width="14.28515625" style="26" customWidth="1"/>
    <col min="14" max="17" width="14.42578125" hidden="1" customWidth="1"/>
    <col min="18" max="18" width="16.140625" customWidth="1"/>
    <col min="20" max="20" width="14.85546875" bestFit="1" customWidth="1"/>
    <col min="21" max="21" width="14.28515625" bestFit="1" customWidth="1"/>
  </cols>
  <sheetData>
    <row r="3" spans="3:21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1" ht="15.75" x14ac:dyDescent="0.25">
      <c r="C4" s="3">
        <v>2022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1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21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21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21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21" ht="15.75" x14ac:dyDescent="0.25">
      <c r="C10" s="18" t="s">
        <v>20</v>
      </c>
      <c r="D10" s="19">
        <f>+D84</f>
        <v>863814605.45295513</v>
      </c>
      <c r="E10" s="19">
        <f>+E84</f>
        <v>1086122741.3570673</v>
      </c>
      <c r="F10" s="19">
        <f t="shared" ref="F10:Q10" si="0">+F84</f>
        <v>63853066.620000005</v>
      </c>
      <c r="G10" s="19">
        <f t="shared" si="0"/>
        <v>67457282.129999995</v>
      </c>
      <c r="H10" s="19">
        <f t="shared" si="0"/>
        <v>69822701.840000004</v>
      </c>
      <c r="I10" s="19">
        <f t="shared" si="0"/>
        <v>82199082.899999991</v>
      </c>
      <c r="J10" s="19">
        <f t="shared" si="0"/>
        <v>76600841.140000001</v>
      </c>
      <c r="K10" s="19">
        <f t="shared" si="0"/>
        <v>70323595.690000013</v>
      </c>
      <c r="L10" s="19">
        <f t="shared" si="0"/>
        <v>84071472.049999997</v>
      </c>
      <c r="M10" s="19">
        <f t="shared" si="0"/>
        <v>85478842.599999994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>SUM(F10:Q10)</f>
        <v>599806884.97000003</v>
      </c>
      <c r="T10" s="20"/>
    </row>
    <row r="11" spans="3:21" ht="15.75" x14ac:dyDescent="0.25">
      <c r="C11" s="21" t="s">
        <v>21</v>
      </c>
      <c r="D11" s="19">
        <f>SUM(D12:D16)</f>
        <v>591436471.19628847</v>
      </c>
      <c r="E11" s="19">
        <f>SUM(E12:E16)</f>
        <v>640515102.86040068</v>
      </c>
      <c r="F11" s="19">
        <f t="shared" ref="F11:Q11" si="1">SUM(F12:F16)</f>
        <v>54051582.390000001</v>
      </c>
      <c r="G11" s="19">
        <f t="shared" si="1"/>
        <v>54342566.789999999</v>
      </c>
      <c r="H11" s="19">
        <f t="shared" si="1"/>
        <v>54446536</v>
      </c>
      <c r="I11" s="19">
        <f t="shared" si="1"/>
        <v>65089224.139999993</v>
      </c>
      <c r="J11" s="19">
        <f t="shared" si="1"/>
        <v>60836010.839999996</v>
      </c>
      <c r="K11" s="19">
        <f t="shared" si="1"/>
        <v>51192669.430000007</v>
      </c>
      <c r="L11" s="19">
        <f t="shared" si="1"/>
        <v>56040585</v>
      </c>
      <c r="M11" s="19">
        <f t="shared" si="1"/>
        <v>52241881.789999999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>SUM(F11:Q11)</f>
        <v>448241056.38</v>
      </c>
      <c r="T11" s="20"/>
    </row>
    <row r="12" spans="3:21" ht="15.75" x14ac:dyDescent="0.25">
      <c r="C12" s="22" t="s">
        <v>22</v>
      </c>
      <c r="D12" s="23">
        <v>400869157.41240078</v>
      </c>
      <c r="E12" s="24">
        <v>438766005.22240072</v>
      </c>
      <c r="F12" s="25">
        <v>27093305.899999999</v>
      </c>
      <c r="G12" s="25">
        <v>27595161.57</v>
      </c>
      <c r="H12" s="25">
        <v>27961720.940000001</v>
      </c>
      <c r="I12" s="25">
        <v>28337042.940000001</v>
      </c>
      <c r="J12" s="25">
        <v>27966104.079999998</v>
      </c>
      <c r="K12" s="25">
        <v>28951567.920000002</v>
      </c>
      <c r="L12" s="25">
        <v>29469940.079999998</v>
      </c>
      <c r="M12" s="25">
        <v>29819839.440000001</v>
      </c>
      <c r="N12" s="25"/>
      <c r="O12" s="25"/>
      <c r="P12" s="25"/>
      <c r="Q12" s="25"/>
      <c r="R12" s="23">
        <f>SUM(F12:Q12)</f>
        <v>227194682.87</v>
      </c>
      <c r="T12" s="20">
        <f>+[1]EST07!H123</f>
        <v>51192669.43</v>
      </c>
      <c r="U12">
        <f>+[1]EST07!I123</f>
        <v>56035937.530000001</v>
      </c>
    </row>
    <row r="13" spans="3:21" ht="15.75" x14ac:dyDescent="0.25">
      <c r="C13" s="22" t="s">
        <v>23</v>
      </c>
      <c r="D13" s="23">
        <v>52475561.759999998</v>
      </c>
      <c r="E13" s="24">
        <v>58160092.530000001</v>
      </c>
      <c r="F13" s="25">
        <v>5115956.75</v>
      </c>
      <c r="G13" s="25">
        <v>5428319.1900000004</v>
      </c>
      <c r="H13" s="25">
        <v>5665195.3700000001</v>
      </c>
      <c r="I13" s="25">
        <v>5725056.5</v>
      </c>
      <c r="J13" s="25">
        <v>5747975.6299999999</v>
      </c>
      <c r="K13" s="25">
        <v>6521161.9699999997</v>
      </c>
      <c r="L13" s="25">
        <v>6538319.2599999998</v>
      </c>
      <c r="M13" s="25">
        <v>7772172.4400000004</v>
      </c>
      <c r="N13" s="25"/>
      <c r="O13" s="25"/>
      <c r="P13" s="25"/>
      <c r="Q13" s="25"/>
      <c r="R13" s="23">
        <f t="shared" ref="R13:R16" si="2">SUM(F13:Q13)</f>
        <v>48514157.109999999</v>
      </c>
      <c r="T13" s="20">
        <f>+T12-K11</f>
        <v>0</v>
      </c>
      <c r="U13" s="26">
        <f>+U12-L11</f>
        <v>-4647.4699999988079</v>
      </c>
    </row>
    <row r="14" spans="3:21" ht="15.75" x14ac:dyDescent="0.25">
      <c r="C14" s="22" t="s">
        <v>24</v>
      </c>
      <c r="D14" s="23">
        <v>3500000.0000000005</v>
      </c>
      <c r="E14" s="24">
        <v>2114999.9999999995</v>
      </c>
      <c r="F14" s="25">
        <v>57000</v>
      </c>
      <c r="G14" s="27">
        <v>33000</v>
      </c>
      <c r="H14" s="27">
        <v>15000</v>
      </c>
      <c r="I14" s="25">
        <v>23100</v>
      </c>
      <c r="J14" s="25">
        <v>18000</v>
      </c>
      <c r="K14" s="25">
        <v>76769.679999999993</v>
      </c>
      <c r="L14" s="25">
        <v>7800</v>
      </c>
      <c r="M14" s="24">
        <v>80706.37</v>
      </c>
      <c r="N14" s="25"/>
      <c r="O14" s="25"/>
      <c r="P14" s="25"/>
      <c r="Q14" s="24"/>
      <c r="R14" s="23">
        <f t="shared" si="2"/>
        <v>311376.05</v>
      </c>
      <c r="S14" s="28"/>
      <c r="T14" s="20"/>
    </row>
    <row r="15" spans="3:21" ht="15.75" x14ac:dyDescent="0.25">
      <c r="C15" s="22" t="s">
        <v>25</v>
      </c>
      <c r="D15" s="23">
        <v>86563004.44588773</v>
      </c>
      <c r="E15" s="24">
        <v>93371691.930000007</v>
      </c>
      <c r="F15" s="25">
        <v>18031571.329999998</v>
      </c>
      <c r="G15" s="25">
        <v>17457546.539999999</v>
      </c>
      <c r="H15" s="25">
        <v>16922101.829999998</v>
      </c>
      <c r="I15" s="25">
        <v>27093182.469999999</v>
      </c>
      <c r="J15" s="25">
        <v>23226031.760000002</v>
      </c>
      <c r="K15" s="25">
        <v>11625583.41</v>
      </c>
      <c r="L15" s="25">
        <v>15897993.380000001</v>
      </c>
      <c r="M15" s="25">
        <v>10391806.24</v>
      </c>
      <c r="N15" s="25"/>
      <c r="O15" s="25"/>
      <c r="P15" s="25"/>
      <c r="Q15" s="25"/>
      <c r="R15" s="23">
        <f t="shared" si="2"/>
        <v>140645816.95999998</v>
      </c>
      <c r="T15" s="20"/>
    </row>
    <row r="16" spans="3:21" ht="15.75" x14ac:dyDescent="0.25">
      <c r="C16" s="22" t="s">
        <v>26</v>
      </c>
      <c r="D16" s="23">
        <v>48028747.578000002</v>
      </c>
      <c r="E16" s="24">
        <v>48102313.178000011</v>
      </c>
      <c r="F16" s="25">
        <v>3753748.41</v>
      </c>
      <c r="G16" s="25">
        <v>3828539.49</v>
      </c>
      <c r="H16" s="25">
        <v>3882517.86</v>
      </c>
      <c r="I16" s="25">
        <v>3910842.23</v>
      </c>
      <c r="J16" s="25">
        <v>3877899.37</v>
      </c>
      <c r="K16" s="25">
        <v>4017586.45</v>
      </c>
      <c r="L16" s="25">
        <v>4126532.28</v>
      </c>
      <c r="M16" s="25">
        <v>4177357.3</v>
      </c>
      <c r="N16" s="25"/>
      <c r="O16" s="25"/>
      <c r="P16" s="25"/>
      <c r="Q16" s="25"/>
      <c r="R16" s="23">
        <f t="shared" si="2"/>
        <v>31575023.390000001</v>
      </c>
    </row>
    <row r="17" spans="3:21" ht="15.75" x14ac:dyDescent="0.25">
      <c r="C17" s="21" t="s">
        <v>27</v>
      </c>
      <c r="D17" s="19">
        <f>SUM(D18:D26)</f>
        <v>158592906.85666668</v>
      </c>
      <c r="E17" s="19">
        <f>SUM(E18:E26)</f>
        <v>251316554.6566667</v>
      </c>
      <c r="F17" s="29">
        <f t="shared" ref="F17:Q17" si="3">SUM(F18:F26)</f>
        <v>9523648.9500000011</v>
      </c>
      <c r="G17" s="19">
        <f t="shared" si="3"/>
        <v>8858920.25</v>
      </c>
      <c r="H17" s="19">
        <f t="shared" si="3"/>
        <v>11985256.670000002</v>
      </c>
      <c r="I17" s="19">
        <f t="shared" si="3"/>
        <v>14290232.259999998</v>
      </c>
      <c r="J17" s="19">
        <f t="shared" si="3"/>
        <v>13729244.08</v>
      </c>
      <c r="K17" s="19">
        <f t="shared" si="3"/>
        <v>13926818.290000001</v>
      </c>
      <c r="L17" s="19">
        <f t="shared" si="3"/>
        <v>21718982.710000001</v>
      </c>
      <c r="M17" s="19">
        <f t="shared" si="3"/>
        <v>23705802.150000002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30">
        <f t="shared" si="3"/>
        <v>0</v>
      </c>
      <c r="R17" s="19">
        <f>SUM(F17:Q17)</f>
        <v>117738905.36000001</v>
      </c>
      <c r="T17" s="20">
        <f>+[1]EST07!H235</f>
        <v>13926818.289999999</v>
      </c>
      <c r="U17" s="20">
        <f>+[1]EST07!I235</f>
        <v>21694263.699999999</v>
      </c>
    </row>
    <row r="18" spans="3:21" ht="15.75" x14ac:dyDescent="0.25">
      <c r="C18" s="22" t="s">
        <v>28</v>
      </c>
      <c r="D18" s="23">
        <v>20554000</v>
      </c>
      <c r="E18" s="24">
        <v>23217748.93</v>
      </c>
      <c r="F18" s="23">
        <v>3043412.2800000003</v>
      </c>
      <c r="G18" s="23">
        <v>1970154.65</v>
      </c>
      <c r="H18" s="23">
        <v>1528766.7</v>
      </c>
      <c r="I18" s="23">
        <v>2273908.4699999997</v>
      </c>
      <c r="J18" s="23">
        <v>3679022.51</v>
      </c>
      <c r="K18" s="23">
        <v>2888330.32</v>
      </c>
      <c r="L18" s="23">
        <v>2282826.92</v>
      </c>
      <c r="M18" s="23">
        <v>4547453.09</v>
      </c>
      <c r="N18" s="25"/>
      <c r="O18" s="25"/>
      <c r="P18" s="25"/>
      <c r="Q18" s="25"/>
      <c r="R18" s="23">
        <f>SUM(F18:Q18)</f>
        <v>22213874.940000001</v>
      </c>
      <c r="T18" s="20">
        <f>+T17-K17</f>
        <v>0</v>
      </c>
      <c r="U18" s="26">
        <f>+U17-L17</f>
        <v>-24719.010000001639</v>
      </c>
    </row>
    <row r="19" spans="3:21" ht="15.75" x14ac:dyDescent="0.25">
      <c r="C19" s="22" t="s">
        <v>29</v>
      </c>
      <c r="D19" s="23">
        <v>48180000</v>
      </c>
      <c r="E19" s="24">
        <v>65639783.460000008</v>
      </c>
      <c r="F19" s="23">
        <v>488574</v>
      </c>
      <c r="G19" s="23">
        <v>264488.46000000002</v>
      </c>
      <c r="H19" s="23">
        <v>4598329.37</v>
      </c>
      <c r="I19" s="23">
        <v>6324500</v>
      </c>
      <c r="J19" s="23">
        <v>2343150</v>
      </c>
      <c r="K19" s="23">
        <v>4484499.7300000004</v>
      </c>
      <c r="L19" s="23">
        <v>10499647.9</v>
      </c>
      <c r="M19" s="23">
        <v>7361792.6900000004</v>
      </c>
      <c r="N19" s="25"/>
      <c r="O19" s="25"/>
      <c r="P19" s="25"/>
      <c r="Q19" s="25"/>
      <c r="R19" s="23">
        <f t="shared" ref="R19:R26" si="4">SUM(F19:Q19)</f>
        <v>36364982.149999999</v>
      </c>
      <c r="T19" s="20"/>
    </row>
    <row r="20" spans="3:21" ht="15.75" x14ac:dyDescent="0.25">
      <c r="C20" s="22" t="s">
        <v>30</v>
      </c>
      <c r="D20" s="23">
        <v>7060000</v>
      </c>
      <c r="E20" s="24">
        <v>6560000</v>
      </c>
      <c r="F20" s="23">
        <v>17450</v>
      </c>
      <c r="G20" s="23">
        <v>71300</v>
      </c>
      <c r="H20" s="23">
        <v>25280</v>
      </c>
      <c r="I20" s="23">
        <v>15700</v>
      </c>
      <c r="J20" s="23">
        <v>224202.5</v>
      </c>
      <c r="K20" s="23">
        <v>110324</v>
      </c>
      <c r="L20" s="23">
        <v>160142.5</v>
      </c>
      <c r="M20" s="23">
        <v>221547.5</v>
      </c>
      <c r="N20" s="25"/>
      <c r="O20" s="25"/>
      <c r="P20" s="25"/>
      <c r="Q20" s="25"/>
      <c r="R20" s="23">
        <f t="shared" si="4"/>
        <v>845946.5</v>
      </c>
    </row>
    <row r="21" spans="3:21" ht="15.75" x14ac:dyDescent="0.25">
      <c r="C21" s="22" t="s">
        <v>31</v>
      </c>
      <c r="D21" s="23">
        <v>6522999.9999999991</v>
      </c>
      <c r="E21" s="24">
        <v>6523000</v>
      </c>
      <c r="F21" s="23">
        <v>108195</v>
      </c>
      <c r="G21" s="23">
        <v>1496000</v>
      </c>
      <c r="H21" s="23">
        <v>749995</v>
      </c>
      <c r="I21" s="23">
        <v>9060</v>
      </c>
      <c r="J21" s="23">
        <v>1322000</v>
      </c>
      <c r="K21" s="23">
        <v>17778.41</v>
      </c>
      <c r="L21" s="23">
        <v>187093.55</v>
      </c>
      <c r="M21" s="23">
        <v>13580</v>
      </c>
      <c r="N21" s="25"/>
      <c r="O21" s="25"/>
      <c r="P21" s="25"/>
      <c r="Q21" s="25"/>
      <c r="R21" s="23">
        <f t="shared" si="4"/>
        <v>3903701.96</v>
      </c>
    </row>
    <row r="22" spans="3:21" ht="15.75" x14ac:dyDescent="0.25">
      <c r="C22" s="22" t="s">
        <v>32</v>
      </c>
      <c r="D22" s="23">
        <v>10850315.33</v>
      </c>
      <c r="E22" s="24">
        <v>11190315.330000002</v>
      </c>
      <c r="F22" s="23">
        <v>664658.06999999995</v>
      </c>
      <c r="G22" s="23">
        <v>1077820.9099999999</v>
      </c>
      <c r="H22" s="23">
        <v>753604.11</v>
      </c>
      <c r="I22" s="23">
        <v>993707.75</v>
      </c>
      <c r="J22" s="23">
        <v>1064120.71</v>
      </c>
      <c r="K22" s="23">
        <v>1238527.75</v>
      </c>
      <c r="L22" s="23">
        <v>1204196.1499999999</v>
      </c>
      <c r="M22" s="23">
        <v>3891756.27</v>
      </c>
      <c r="N22" s="25"/>
      <c r="O22" s="25"/>
      <c r="P22" s="25"/>
      <c r="Q22" s="25"/>
      <c r="R22" s="23">
        <f t="shared" si="4"/>
        <v>10888391.719999999</v>
      </c>
    </row>
    <row r="23" spans="3:21" ht="15.75" x14ac:dyDescent="0.25">
      <c r="C23" s="22" t="s">
        <v>33</v>
      </c>
      <c r="D23" s="23">
        <v>13100000</v>
      </c>
      <c r="E23" s="24">
        <v>13371584.999999998</v>
      </c>
      <c r="F23" s="23">
        <v>1078732.83</v>
      </c>
      <c r="G23" s="23">
        <v>1278030.3999999999</v>
      </c>
      <c r="H23" s="23">
        <v>1205775.55</v>
      </c>
      <c r="I23" s="23">
        <v>1213899.43</v>
      </c>
      <c r="J23" s="23">
        <v>1399355.57</v>
      </c>
      <c r="K23" s="23">
        <v>1512667.84</v>
      </c>
      <c r="L23" s="23">
        <v>1582644.79</v>
      </c>
      <c r="M23" s="23">
        <v>2508104.7000000002</v>
      </c>
      <c r="N23" s="25"/>
      <c r="O23" s="25"/>
      <c r="P23" s="25"/>
      <c r="Q23" s="25"/>
      <c r="R23" s="23">
        <f t="shared" si="4"/>
        <v>11779211.109999999</v>
      </c>
    </row>
    <row r="24" spans="3:21" ht="15.75" x14ac:dyDescent="0.25">
      <c r="C24" s="22" t="s">
        <v>34</v>
      </c>
      <c r="D24" s="23">
        <v>52325591.526666671</v>
      </c>
      <c r="E24" s="24">
        <v>60986646.840000011</v>
      </c>
      <c r="F24" s="23">
        <v>897278.38</v>
      </c>
      <c r="G24" s="23">
        <v>344799.18</v>
      </c>
      <c r="H24" s="23">
        <v>410776.4</v>
      </c>
      <c r="I24" s="23">
        <v>987024.01</v>
      </c>
      <c r="J24" s="23">
        <v>425718.46</v>
      </c>
      <c r="K24" s="23">
        <v>498123.68</v>
      </c>
      <c r="L24" s="23">
        <v>704538.75</v>
      </c>
      <c r="M24" s="23">
        <v>150912.01</v>
      </c>
      <c r="N24" s="25"/>
      <c r="O24" s="25"/>
      <c r="P24" s="25"/>
      <c r="Q24" s="25"/>
      <c r="R24" s="23">
        <f t="shared" si="4"/>
        <v>4419170.8699999992</v>
      </c>
    </row>
    <row r="25" spans="3:21" ht="15.75" x14ac:dyDescent="0.25">
      <c r="C25" s="22" t="s">
        <v>35</v>
      </c>
      <c r="D25" s="25">
        <v>0</v>
      </c>
      <c r="E25" s="24">
        <v>63827475.096666664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3"/>
      <c r="L25" s="23"/>
      <c r="M25" s="23"/>
      <c r="N25" s="25"/>
      <c r="O25" s="25"/>
      <c r="P25" s="25"/>
      <c r="Q25" s="25"/>
      <c r="R25" s="23">
        <f t="shared" si="4"/>
        <v>0</v>
      </c>
    </row>
    <row r="26" spans="3:21" ht="15.75" x14ac:dyDescent="0.25">
      <c r="C26" s="22" t="s">
        <v>36</v>
      </c>
      <c r="D26" s="25">
        <v>0</v>
      </c>
      <c r="E26" s="24">
        <v>0</v>
      </c>
      <c r="F26" s="25">
        <v>3225348.39</v>
      </c>
      <c r="G26" s="25">
        <v>2356326.65</v>
      </c>
      <c r="H26" s="25">
        <v>2712729.54</v>
      </c>
      <c r="I26" s="25">
        <v>2472432.6</v>
      </c>
      <c r="J26" s="25">
        <v>3271674.33</v>
      </c>
      <c r="K26" s="25">
        <v>3176566.56</v>
      </c>
      <c r="L26" s="25">
        <v>5097892.1500000004</v>
      </c>
      <c r="M26" s="24">
        <v>5010655.8899999997</v>
      </c>
      <c r="N26" s="24"/>
      <c r="O26" s="24"/>
      <c r="P26" s="24"/>
      <c r="Q26" s="24"/>
      <c r="R26" s="23">
        <f t="shared" si="4"/>
        <v>27323626.109999999</v>
      </c>
      <c r="T26" s="20"/>
    </row>
    <row r="27" spans="3:21" ht="15.75" x14ac:dyDescent="0.25">
      <c r="C27" s="21" t="s">
        <v>37</v>
      </c>
      <c r="D27" s="19">
        <f>SUM(D28:D36)</f>
        <v>36505227.399999999</v>
      </c>
      <c r="E27" s="19">
        <f>SUM(E28:E36)</f>
        <v>44410685.950000003</v>
      </c>
      <c r="F27" s="29">
        <f t="shared" ref="F27:Q27" si="5">SUM(F28:F36)</f>
        <v>270335.28000000003</v>
      </c>
      <c r="G27" s="19">
        <f t="shared" si="5"/>
        <v>4110393.75</v>
      </c>
      <c r="H27" s="19">
        <f t="shared" si="5"/>
        <v>2801859.54</v>
      </c>
      <c r="I27" s="19">
        <f t="shared" si="5"/>
        <v>2541423.96</v>
      </c>
      <c r="J27" s="19">
        <f t="shared" si="5"/>
        <v>2018483.22</v>
      </c>
      <c r="K27" s="19">
        <f t="shared" si="5"/>
        <v>2375765.08</v>
      </c>
      <c r="L27" s="19">
        <f t="shared" si="5"/>
        <v>5488982.7599999998</v>
      </c>
      <c r="M27" s="19">
        <f t="shared" si="5"/>
        <v>6107306.1500000004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30">
        <f t="shared" si="5"/>
        <v>0</v>
      </c>
      <c r="R27" s="19">
        <f>SUM(F27:Q27)</f>
        <v>25714549.740000002</v>
      </c>
      <c r="T27" s="20">
        <f>+[1]EST07!H300</f>
        <v>2375765.08</v>
      </c>
      <c r="U27" s="20">
        <f>+[1]EST07!I300</f>
        <v>5488982.7599999998</v>
      </c>
    </row>
    <row r="28" spans="3:21" ht="15.75" x14ac:dyDescent="0.25">
      <c r="C28" s="22" t="s">
        <v>38</v>
      </c>
      <c r="D28" s="23">
        <v>4896000</v>
      </c>
      <c r="E28" s="24">
        <v>4934100</v>
      </c>
      <c r="F28" s="23">
        <v>93544.85</v>
      </c>
      <c r="G28" s="23">
        <v>717253.53</v>
      </c>
      <c r="H28" s="23">
        <v>504022.01</v>
      </c>
      <c r="I28" s="23">
        <v>372086.1</v>
      </c>
      <c r="J28" s="23">
        <v>333697.86</v>
      </c>
      <c r="K28" s="23">
        <v>394497.94</v>
      </c>
      <c r="L28" s="23">
        <v>521703.61</v>
      </c>
      <c r="M28" s="23">
        <v>1171598.0900000001</v>
      </c>
      <c r="N28" s="25"/>
      <c r="O28" s="25"/>
      <c r="P28" s="25"/>
      <c r="Q28" s="25"/>
      <c r="R28" s="23">
        <f>SUM(F28:Q28)</f>
        <v>4108403.99</v>
      </c>
      <c r="T28" s="20">
        <f>+T27-K27</f>
        <v>0</v>
      </c>
      <c r="U28" s="20">
        <f>+U27-L27</f>
        <v>0</v>
      </c>
    </row>
    <row r="29" spans="3:21" ht="15.75" x14ac:dyDescent="0.25">
      <c r="C29" s="22" t="s">
        <v>39</v>
      </c>
      <c r="D29" s="23">
        <v>3405227.4000000004</v>
      </c>
      <c r="E29" s="24">
        <v>1155227.4000000001</v>
      </c>
      <c r="F29" s="25">
        <v>0</v>
      </c>
      <c r="G29" s="25">
        <v>0</v>
      </c>
      <c r="H29" s="25">
        <v>0</v>
      </c>
      <c r="I29" s="25">
        <v>0</v>
      </c>
      <c r="J29" s="23">
        <v>8732</v>
      </c>
      <c r="K29" s="25"/>
      <c r="L29" s="25"/>
      <c r="M29" s="24">
        <v>463273.9</v>
      </c>
      <c r="N29" s="25"/>
      <c r="O29" s="25"/>
      <c r="P29" s="25"/>
      <c r="Q29" s="24"/>
      <c r="R29" s="23">
        <f t="shared" ref="R29:R36" si="6">SUM(F29:Q29)</f>
        <v>472005.9</v>
      </c>
      <c r="T29" s="20"/>
    </row>
    <row r="30" spans="3:21" ht="15.75" x14ac:dyDescent="0.25">
      <c r="C30" s="22" t="s">
        <v>40</v>
      </c>
      <c r="D30" s="23">
        <v>2060000.0000000002</v>
      </c>
      <c r="E30" s="24">
        <v>2066200</v>
      </c>
      <c r="F30" s="23">
        <v>3907</v>
      </c>
      <c r="G30" s="23">
        <v>114100</v>
      </c>
      <c r="H30" s="23">
        <v>300512.5</v>
      </c>
      <c r="I30" s="23">
        <v>23010</v>
      </c>
      <c r="J30" s="23">
        <v>542713.84</v>
      </c>
      <c r="K30" s="23">
        <v>196894.59</v>
      </c>
      <c r="L30" s="23">
        <v>13678.46</v>
      </c>
      <c r="M30" s="23">
        <v>749347.2</v>
      </c>
      <c r="N30" s="25"/>
      <c r="O30" s="25"/>
      <c r="P30" s="25"/>
      <c r="Q30" s="25"/>
      <c r="R30" s="23">
        <f t="shared" si="6"/>
        <v>1944163.5899999999</v>
      </c>
      <c r="T30" s="20"/>
    </row>
    <row r="31" spans="3:21" ht="15.75" x14ac:dyDescent="0.25">
      <c r="C31" s="22" t="s">
        <v>41</v>
      </c>
      <c r="D31" s="23">
        <v>1000000.0000000001</v>
      </c>
      <c r="E31" s="24">
        <v>1000000.0000000001</v>
      </c>
      <c r="F31" s="25">
        <v>0</v>
      </c>
      <c r="G31" s="25">
        <v>0</v>
      </c>
      <c r="H31" s="25">
        <v>0</v>
      </c>
      <c r="I31" s="25"/>
      <c r="J31" s="25"/>
      <c r="K31" s="25"/>
      <c r="L31" s="25"/>
      <c r="M31" s="24"/>
      <c r="N31" s="24"/>
      <c r="O31" s="25"/>
      <c r="P31" s="25"/>
      <c r="Q31" s="25"/>
      <c r="R31" s="23">
        <f t="shared" si="6"/>
        <v>0</v>
      </c>
      <c r="T31" s="20"/>
    </row>
    <row r="32" spans="3:21" ht="15.75" x14ac:dyDescent="0.25">
      <c r="C32" s="22" t="s">
        <v>42</v>
      </c>
      <c r="D32" s="23">
        <v>1024000.0000000001</v>
      </c>
      <c r="E32" s="24">
        <v>1024000.0000000002</v>
      </c>
      <c r="F32" s="25">
        <v>0</v>
      </c>
      <c r="G32" s="25">
        <v>0</v>
      </c>
      <c r="H32" s="25">
        <v>0</v>
      </c>
      <c r="I32" s="25"/>
      <c r="J32" s="25"/>
      <c r="K32" s="25"/>
      <c r="L32" s="25"/>
      <c r="M32" s="24"/>
      <c r="N32" s="24"/>
      <c r="O32" s="24"/>
      <c r="P32" s="24"/>
      <c r="Q32" s="24"/>
      <c r="R32" s="23">
        <f t="shared" si="6"/>
        <v>0</v>
      </c>
      <c r="T32" s="20"/>
    </row>
    <row r="33" spans="3:21" ht="15.75" x14ac:dyDescent="0.25">
      <c r="C33" s="22" t="s">
        <v>43</v>
      </c>
      <c r="D33" s="23">
        <v>24000</v>
      </c>
      <c r="E33" s="24">
        <v>24000</v>
      </c>
      <c r="F33" s="25">
        <v>0</v>
      </c>
      <c r="G33" s="25">
        <v>0</v>
      </c>
      <c r="H33" s="25">
        <v>0</v>
      </c>
      <c r="I33" s="25"/>
      <c r="J33" s="25"/>
      <c r="K33" s="25"/>
      <c r="L33" s="25"/>
      <c r="M33" s="24"/>
      <c r="N33" s="24"/>
      <c r="O33" s="24"/>
      <c r="P33" s="24"/>
      <c r="Q33" s="24"/>
      <c r="R33" s="23">
        <f t="shared" si="6"/>
        <v>0</v>
      </c>
      <c r="T33" s="20"/>
    </row>
    <row r="34" spans="3:21" ht="15.75" x14ac:dyDescent="0.25">
      <c r="C34" s="22" t="s">
        <v>44</v>
      </c>
      <c r="D34" s="23">
        <v>14896000</v>
      </c>
      <c r="E34" s="24">
        <v>20507158.550000004</v>
      </c>
      <c r="F34" s="25">
        <v>0</v>
      </c>
      <c r="G34" s="23">
        <v>2536300</v>
      </c>
      <c r="H34" s="23">
        <v>1340158.3600000001</v>
      </c>
      <c r="I34" s="23">
        <v>1410617.4</v>
      </c>
      <c r="J34" s="23">
        <v>161318.57</v>
      </c>
      <c r="K34" s="23">
        <v>148978.23999999999</v>
      </c>
      <c r="L34" s="23">
        <v>4388600</v>
      </c>
      <c r="M34" s="23">
        <v>1569680.37</v>
      </c>
      <c r="N34" s="25"/>
      <c r="O34" s="24"/>
      <c r="P34" s="25"/>
      <c r="Q34" s="25"/>
      <c r="R34" s="23">
        <f t="shared" si="6"/>
        <v>11555652.940000001</v>
      </c>
    </row>
    <row r="35" spans="3:21" ht="15.75" x14ac:dyDescent="0.25">
      <c r="C35" s="22" t="s">
        <v>45</v>
      </c>
      <c r="D35" s="25">
        <v>0</v>
      </c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4"/>
      <c r="N35" s="24"/>
      <c r="O35" s="24"/>
      <c r="P35" s="24"/>
      <c r="Q35" s="24"/>
      <c r="R35" s="23">
        <f t="shared" si="6"/>
        <v>0</v>
      </c>
    </row>
    <row r="36" spans="3:21" ht="15.75" x14ac:dyDescent="0.25">
      <c r="C36" s="22" t="s">
        <v>46</v>
      </c>
      <c r="D36" s="23">
        <v>9200000</v>
      </c>
      <c r="E36" s="24">
        <v>13700000</v>
      </c>
      <c r="F36" s="23">
        <v>172883.43</v>
      </c>
      <c r="G36" s="23">
        <v>742740.22</v>
      </c>
      <c r="H36" s="23">
        <v>657166.67000000004</v>
      </c>
      <c r="I36" s="23">
        <v>735710.46</v>
      </c>
      <c r="J36" s="23">
        <v>972020.95</v>
      </c>
      <c r="K36" s="23">
        <v>1635394.31</v>
      </c>
      <c r="L36" s="23">
        <v>565000.68999999994</v>
      </c>
      <c r="M36" s="23">
        <v>2153406.59</v>
      </c>
      <c r="N36" s="25"/>
      <c r="O36" s="25"/>
      <c r="P36" s="24"/>
      <c r="Q36" s="24"/>
      <c r="R36" s="23">
        <f t="shared" si="6"/>
        <v>7634323.3199999984</v>
      </c>
    </row>
    <row r="37" spans="3:21" ht="15.75" x14ac:dyDescent="0.25">
      <c r="C37" s="21" t="s">
        <v>47</v>
      </c>
      <c r="D37" s="19">
        <f>SUM(D38:D45)</f>
        <v>7280000</v>
      </c>
      <c r="E37" s="19">
        <f>SUM(E38:E45)</f>
        <v>7280000</v>
      </c>
      <c r="F37" s="19">
        <f t="shared" ref="F37:Q37" si="7">SUM(F38:F45)</f>
        <v>7500</v>
      </c>
      <c r="G37" s="19">
        <f t="shared" si="7"/>
        <v>7680</v>
      </c>
      <c r="H37" s="19">
        <f t="shared" si="7"/>
        <v>589049.63</v>
      </c>
      <c r="I37" s="19">
        <f t="shared" si="7"/>
        <v>124802.54</v>
      </c>
      <c r="J37" s="19">
        <f t="shared" si="7"/>
        <v>17103</v>
      </c>
      <c r="K37" s="19">
        <f t="shared" si="7"/>
        <v>60000</v>
      </c>
      <c r="L37" s="19">
        <f t="shared" si="7"/>
        <v>50000</v>
      </c>
      <c r="M37" s="19">
        <f t="shared" si="7"/>
        <v>4150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30">
        <f t="shared" si="7"/>
        <v>0</v>
      </c>
      <c r="R37" s="19">
        <f>SUM(F37:Q37)</f>
        <v>860285.17</v>
      </c>
      <c r="T37" s="20">
        <f>+[1]EST07!H361</f>
        <v>60000</v>
      </c>
      <c r="U37">
        <f>+[1]EST07!I361</f>
        <v>50000</v>
      </c>
    </row>
    <row r="38" spans="3:21" ht="15.75" x14ac:dyDescent="0.25">
      <c r="C38" s="22" t="s">
        <v>48</v>
      </c>
      <c r="D38" s="23">
        <v>6580000</v>
      </c>
      <c r="E38" s="24">
        <v>6580000</v>
      </c>
      <c r="F38" s="23">
        <v>7500</v>
      </c>
      <c r="G38" s="23">
        <v>7680</v>
      </c>
      <c r="H38" s="23">
        <v>574457.9</v>
      </c>
      <c r="I38" s="25">
        <v>0</v>
      </c>
      <c r="J38" s="25">
        <v>0</v>
      </c>
      <c r="K38" s="23">
        <v>60000</v>
      </c>
      <c r="L38" s="23">
        <v>50000</v>
      </c>
      <c r="M38" s="23">
        <v>4150</v>
      </c>
      <c r="N38" s="23"/>
      <c r="O38" s="23"/>
      <c r="P38" s="23"/>
      <c r="Q38" s="23"/>
      <c r="R38" s="23">
        <f>SUM(F38:Q38)</f>
        <v>703787.9</v>
      </c>
      <c r="T38" s="20">
        <f>+T37-K37</f>
        <v>0</v>
      </c>
      <c r="U38" s="26">
        <f>+U37-L37</f>
        <v>0</v>
      </c>
    </row>
    <row r="39" spans="3:21" ht="15.75" x14ac:dyDescent="0.25">
      <c r="C39" s="22" t="s">
        <v>49</v>
      </c>
      <c r="D39" s="25">
        <v>0</v>
      </c>
      <c r="E39" s="24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31">
        <f t="shared" ref="R39:R46" si="8">SUM(F39:Q39)</f>
        <v>0</v>
      </c>
      <c r="T39" s="20"/>
    </row>
    <row r="40" spans="3:21" ht="15.75" x14ac:dyDescent="0.25">
      <c r="C40" s="22" t="s">
        <v>50</v>
      </c>
      <c r="D40" s="25">
        <v>0</v>
      </c>
      <c r="E40" s="24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31">
        <f t="shared" si="8"/>
        <v>0</v>
      </c>
      <c r="T40" s="20"/>
    </row>
    <row r="41" spans="3:21" ht="15.75" x14ac:dyDescent="0.25">
      <c r="C41" s="22" t="s">
        <v>51</v>
      </c>
      <c r="D41" s="25">
        <v>0</v>
      </c>
      <c r="E41" s="24">
        <v>0</v>
      </c>
      <c r="F41" s="25">
        <v>0</v>
      </c>
      <c r="G41" s="25">
        <v>0</v>
      </c>
      <c r="H41" s="23">
        <v>14591.73</v>
      </c>
      <c r="I41" s="23">
        <v>124802.54</v>
      </c>
      <c r="J41" s="25">
        <v>17103</v>
      </c>
      <c r="K41" s="25">
        <v>0</v>
      </c>
      <c r="L41" s="25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31">
        <f t="shared" si="8"/>
        <v>156497.26999999999</v>
      </c>
    </row>
    <row r="42" spans="3:21" ht="15.75" x14ac:dyDescent="0.25">
      <c r="C42" s="22" t="s">
        <v>52</v>
      </c>
      <c r="D42" s="25">
        <v>0</v>
      </c>
      <c r="E42" s="24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31">
        <f t="shared" si="8"/>
        <v>0</v>
      </c>
    </row>
    <row r="43" spans="3:21" ht="15.75" x14ac:dyDescent="0.25">
      <c r="C43" s="22" t="s">
        <v>53</v>
      </c>
      <c r="D43" s="25">
        <v>0</v>
      </c>
      <c r="E43" s="24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31">
        <f t="shared" si="8"/>
        <v>0</v>
      </c>
    </row>
    <row r="44" spans="3:21" ht="15.75" x14ac:dyDescent="0.25">
      <c r="C44" s="22" t="s">
        <v>54</v>
      </c>
      <c r="D44" s="23">
        <v>700000.00000000012</v>
      </c>
      <c r="E44" s="24">
        <v>700000.00000000012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31">
        <f t="shared" si="8"/>
        <v>0</v>
      </c>
    </row>
    <row r="45" spans="3:21" ht="15.75" x14ac:dyDescent="0.25">
      <c r="C45" s="22" t="s">
        <v>55</v>
      </c>
      <c r="D45" s="25">
        <v>0</v>
      </c>
      <c r="E45" s="24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31">
        <f t="shared" si="8"/>
        <v>0</v>
      </c>
    </row>
    <row r="46" spans="3:21" ht="15.75" x14ac:dyDescent="0.25">
      <c r="C46" s="21" t="s">
        <v>56</v>
      </c>
      <c r="D46" s="32">
        <v>0</v>
      </c>
      <c r="E46" s="33"/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31">
        <f t="shared" si="8"/>
        <v>0</v>
      </c>
    </row>
    <row r="47" spans="3:21" ht="15.75" x14ac:dyDescent="0.25">
      <c r="C47" s="22" t="s">
        <v>57</v>
      </c>
      <c r="D47" s="25">
        <v>0</v>
      </c>
      <c r="E47" s="24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3:21" ht="15.75" x14ac:dyDescent="0.25">
      <c r="C48" s="22" t="s">
        <v>58</v>
      </c>
      <c r="D48" s="25">
        <v>0</v>
      </c>
      <c r="E48" s="24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3:18" ht="15.75" x14ac:dyDescent="0.25">
      <c r="C49" s="22" t="s">
        <v>59</v>
      </c>
      <c r="D49" s="25">
        <v>0</v>
      </c>
      <c r="E49" s="24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</row>
    <row r="50" spans="3:18" ht="15.75" x14ac:dyDescent="0.25">
      <c r="C50" s="22" t="s">
        <v>60</v>
      </c>
      <c r="D50" s="25">
        <v>0</v>
      </c>
      <c r="E50" s="24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3:18" ht="15.75" x14ac:dyDescent="0.25">
      <c r="C51" s="22" t="s">
        <v>61</v>
      </c>
      <c r="D51" s="25">
        <v>0</v>
      </c>
      <c r="E51" s="24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3:18" ht="15.75" x14ac:dyDescent="0.25">
      <c r="C52" s="22" t="s">
        <v>62</v>
      </c>
      <c r="D52" s="25">
        <v>0</v>
      </c>
      <c r="E52" s="24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3:18" ht="15.75" x14ac:dyDescent="0.25">
      <c r="C53" s="21" t="s">
        <v>63</v>
      </c>
      <c r="D53" s="19">
        <f>SUM(D54:D62)</f>
        <v>20000000</v>
      </c>
      <c r="E53" s="19">
        <f>SUM(E54:E62)</f>
        <v>60668342.890000001</v>
      </c>
      <c r="F53" s="32">
        <v>0</v>
      </c>
      <c r="G53" s="19">
        <f t="shared" ref="G53:Q53" si="9">SUM(G54:G62)</f>
        <v>137721.34</v>
      </c>
      <c r="H53" s="19">
        <f t="shared" si="9"/>
        <v>0</v>
      </c>
      <c r="I53" s="19">
        <f t="shared" si="9"/>
        <v>153400</v>
      </c>
      <c r="J53" s="19">
        <f t="shared" si="9"/>
        <v>0</v>
      </c>
      <c r="K53" s="19">
        <f t="shared" si="9"/>
        <v>2768342.89</v>
      </c>
      <c r="L53" s="19">
        <f t="shared" si="9"/>
        <v>772921.58</v>
      </c>
      <c r="M53" s="19">
        <f t="shared" si="9"/>
        <v>3419702.51</v>
      </c>
      <c r="N53" s="30">
        <f t="shared" si="9"/>
        <v>0</v>
      </c>
      <c r="O53" s="19">
        <f t="shared" si="9"/>
        <v>0</v>
      </c>
      <c r="P53" s="30">
        <f t="shared" si="9"/>
        <v>0</v>
      </c>
      <c r="Q53" s="30">
        <f t="shared" si="9"/>
        <v>0</v>
      </c>
      <c r="R53" s="19">
        <f>SUM(F53:Q53)</f>
        <v>7252088.3200000003</v>
      </c>
    </row>
    <row r="54" spans="3:18" ht="15.75" x14ac:dyDescent="0.25">
      <c r="C54" s="22" t="s">
        <v>64</v>
      </c>
      <c r="D54" s="25">
        <v>0</v>
      </c>
      <c r="E54" s="24">
        <v>15968342.890000001</v>
      </c>
      <c r="F54" s="23"/>
      <c r="G54" s="25">
        <v>137721.34</v>
      </c>
      <c r="H54" s="25">
        <v>0</v>
      </c>
      <c r="I54" s="23">
        <v>0</v>
      </c>
      <c r="J54" s="23">
        <v>0</v>
      </c>
      <c r="K54" s="23">
        <v>0</v>
      </c>
      <c r="L54" s="23">
        <v>772921.58</v>
      </c>
      <c r="M54" s="24">
        <v>3419702.51</v>
      </c>
      <c r="N54" s="34"/>
      <c r="O54" s="23">
        <v>0</v>
      </c>
      <c r="P54" s="34"/>
      <c r="Q54" s="34"/>
      <c r="R54" s="23">
        <f>SUM(F54:Q54)</f>
        <v>4330345.43</v>
      </c>
    </row>
    <row r="55" spans="3:18" ht="15.75" x14ac:dyDescent="0.25">
      <c r="C55" s="22" t="s">
        <v>65</v>
      </c>
      <c r="D55" s="25">
        <v>0</v>
      </c>
      <c r="E55" s="24">
        <v>0</v>
      </c>
      <c r="F55" s="25">
        <v>0</v>
      </c>
      <c r="G55" s="23">
        <v>0</v>
      </c>
      <c r="H55" s="23">
        <v>0</v>
      </c>
      <c r="I55" s="25">
        <v>0</v>
      </c>
      <c r="J55" s="23">
        <v>0</v>
      </c>
      <c r="K55" s="25">
        <v>2768342.89</v>
      </c>
      <c r="L55" s="23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35">
        <f t="shared" ref="R55:R60" si="10">SUM(F55:Q55)</f>
        <v>2768342.89</v>
      </c>
    </row>
    <row r="56" spans="3:18" ht="15.75" x14ac:dyDescent="0.25">
      <c r="C56" s="22" t="s">
        <v>66</v>
      </c>
      <c r="D56" s="25">
        <v>0</v>
      </c>
      <c r="E56" s="24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35">
        <f t="shared" si="10"/>
        <v>0</v>
      </c>
    </row>
    <row r="57" spans="3:18" ht="15.75" x14ac:dyDescent="0.25">
      <c r="C57" s="22" t="s">
        <v>67</v>
      </c>
      <c r="D57" s="23">
        <v>5000000</v>
      </c>
      <c r="E57" s="24">
        <v>10000000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35">
        <f t="shared" si="10"/>
        <v>0</v>
      </c>
    </row>
    <row r="58" spans="3:18" ht="15.75" x14ac:dyDescent="0.25">
      <c r="C58" s="22" t="s">
        <v>68</v>
      </c>
      <c r="D58" s="25">
        <v>0</v>
      </c>
      <c r="E58" s="24">
        <v>14700000</v>
      </c>
      <c r="F58" s="25">
        <v>0</v>
      </c>
      <c r="G58" s="25">
        <v>0</v>
      </c>
      <c r="H58" s="25">
        <v>0</v>
      </c>
      <c r="I58" s="25">
        <v>153400</v>
      </c>
      <c r="J58" s="25">
        <v>0</v>
      </c>
      <c r="K58" s="25">
        <v>0</v>
      </c>
      <c r="L58" s="25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3">
        <f t="shared" si="10"/>
        <v>153400</v>
      </c>
    </row>
    <row r="59" spans="3:18" ht="15.75" x14ac:dyDescent="0.25">
      <c r="C59" s="22" t="s">
        <v>69</v>
      </c>
      <c r="D59" s="25">
        <v>0</v>
      </c>
      <c r="E59" s="24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35">
        <f t="shared" si="10"/>
        <v>0</v>
      </c>
    </row>
    <row r="60" spans="3:18" ht="15.75" x14ac:dyDescent="0.25">
      <c r="C60" s="22" t="s">
        <v>70</v>
      </c>
      <c r="D60" s="25">
        <v>0</v>
      </c>
      <c r="E60" s="24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35">
        <f t="shared" si="10"/>
        <v>0</v>
      </c>
    </row>
    <row r="61" spans="3:18" ht="15.75" x14ac:dyDescent="0.25">
      <c r="C61" s="22" t="s">
        <v>71</v>
      </c>
      <c r="D61" s="23">
        <v>15000000</v>
      </c>
      <c r="E61" s="24">
        <v>20000000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36">
        <v>0</v>
      </c>
    </row>
    <row r="62" spans="3:18" ht="15.75" x14ac:dyDescent="0.25">
      <c r="C62" s="22" t="s">
        <v>72</v>
      </c>
      <c r="D62" s="23"/>
      <c r="E62" s="23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37">
        <v>0</v>
      </c>
    </row>
    <row r="63" spans="3:18" ht="15.75" x14ac:dyDescent="0.25">
      <c r="C63" s="21" t="s">
        <v>73</v>
      </c>
      <c r="D63" s="32">
        <f>SUM(D64:D67)</f>
        <v>50000000</v>
      </c>
      <c r="E63" s="32">
        <f>SUM(E64:E67)</f>
        <v>65000000.000000007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3">
        <v>0</v>
      </c>
      <c r="N63" s="24">
        <v>0</v>
      </c>
      <c r="O63" s="24">
        <v>0</v>
      </c>
      <c r="P63" s="24">
        <v>0</v>
      </c>
      <c r="Q63" s="24">
        <v>0</v>
      </c>
      <c r="R63" s="37">
        <v>0</v>
      </c>
    </row>
    <row r="64" spans="3:18" ht="15.75" x14ac:dyDescent="0.25">
      <c r="C64" s="22" t="s">
        <v>74</v>
      </c>
      <c r="D64" s="23">
        <v>50000000</v>
      </c>
      <c r="E64" s="24">
        <v>65000000.000000007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37">
        <v>0</v>
      </c>
    </row>
    <row r="65" spans="3:18" ht="15.75" x14ac:dyDescent="0.25">
      <c r="C65" s="22" t="s">
        <v>75</v>
      </c>
      <c r="D65" s="25">
        <v>0</v>
      </c>
      <c r="E65" s="24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37">
        <v>0</v>
      </c>
    </row>
    <row r="66" spans="3:18" ht="15.75" x14ac:dyDescent="0.25">
      <c r="C66" s="22" t="s">
        <v>76</v>
      </c>
      <c r="D66" s="25">
        <v>0</v>
      </c>
      <c r="E66" s="24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37">
        <v>0</v>
      </c>
    </row>
    <row r="67" spans="3:18" ht="15.75" x14ac:dyDescent="0.25">
      <c r="C67" s="22" t="s">
        <v>77</v>
      </c>
      <c r="D67" s="25">
        <v>0</v>
      </c>
      <c r="E67" s="24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37">
        <v>0</v>
      </c>
    </row>
    <row r="68" spans="3:18" ht="15.75" x14ac:dyDescent="0.25">
      <c r="C68" s="21" t="s">
        <v>78</v>
      </c>
      <c r="D68" s="32">
        <v>0</v>
      </c>
      <c r="E68" s="33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3">
        <v>0</v>
      </c>
      <c r="N68" s="24">
        <v>0</v>
      </c>
      <c r="O68" s="24">
        <v>0</v>
      </c>
      <c r="P68" s="24">
        <v>0</v>
      </c>
      <c r="Q68" s="24">
        <v>0</v>
      </c>
      <c r="R68" s="37">
        <v>0</v>
      </c>
    </row>
    <row r="69" spans="3:18" ht="15.75" x14ac:dyDescent="0.25">
      <c r="C69" s="22" t="s">
        <v>79</v>
      </c>
      <c r="D69" s="25">
        <v>0</v>
      </c>
      <c r="E69" s="24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37">
        <v>0</v>
      </c>
    </row>
    <row r="70" spans="3:18" ht="15.75" x14ac:dyDescent="0.25">
      <c r="C70" s="22" t="s">
        <v>80</v>
      </c>
      <c r="D70" s="25">
        <v>0</v>
      </c>
      <c r="E70" s="24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37">
        <v>0</v>
      </c>
    </row>
    <row r="71" spans="3:18" ht="15.75" x14ac:dyDescent="0.25">
      <c r="C71" s="21" t="s">
        <v>81</v>
      </c>
      <c r="D71" s="32">
        <v>0</v>
      </c>
      <c r="E71" s="33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3">
        <v>0</v>
      </c>
      <c r="N71" s="24">
        <v>0</v>
      </c>
      <c r="O71" s="24">
        <v>0</v>
      </c>
      <c r="P71" s="24">
        <v>0</v>
      </c>
      <c r="Q71" s="24">
        <v>0</v>
      </c>
      <c r="R71" s="37">
        <v>0</v>
      </c>
    </row>
    <row r="72" spans="3:18" ht="15.75" x14ac:dyDescent="0.25">
      <c r="C72" s="22" t="s">
        <v>82</v>
      </c>
      <c r="D72" s="32">
        <v>0</v>
      </c>
      <c r="E72" s="33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37">
        <v>0</v>
      </c>
    </row>
    <row r="73" spans="3:18" ht="15.75" x14ac:dyDescent="0.25">
      <c r="C73" s="22" t="s">
        <v>83</v>
      </c>
      <c r="D73" s="32">
        <v>0</v>
      </c>
      <c r="E73" s="33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37">
        <v>0</v>
      </c>
    </row>
    <row r="74" spans="3:18" ht="15.75" x14ac:dyDescent="0.25">
      <c r="C74" s="22" t="s">
        <v>84</v>
      </c>
      <c r="D74" s="32">
        <v>0</v>
      </c>
      <c r="E74" s="33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37">
        <v>0</v>
      </c>
    </row>
    <row r="75" spans="3:18" ht="15.75" x14ac:dyDescent="0.25">
      <c r="C75" s="18" t="s">
        <v>85</v>
      </c>
      <c r="D75" s="32">
        <v>0</v>
      </c>
      <c r="E75" s="33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37">
        <v>0</v>
      </c>
    </row>
    <row r="76" spans="3:18" ht="15.75" x14ac:dyDescent="0.25">
      <c r="C76" s="21" t="s">
        <v>86</v>
      </c>
      <c r="D76" s="32">
        <v>0</v>
      </c>
      <c r="E76" s="33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37">
        <v>0</v>
      </c>
    </row>
    <row r="77" spans="3:18" ht="15.75" x14ac:dyDescent="0.25">
      <c r="C77" s="22" t="s">
        <v>87</v>
      </c>
      <c r="D77" s="32">
        <v>0</v>
      </c>
      <c r="E77" s="33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37">
        <v>0</v>
      </c>
    </row>
    <row r="78" spans="3:18" ht="15.75" x14ac:dyDescent="0.25">
      <c r="C78" s="22" t="s">
        <v>88</v>
      </c>
      <c r="D78" s="32">
        <v>0</v>
      </c>
      <c r="E78" s="33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37">
        <v>0</v>
      </c>
    </row>
    <row r="79" spans="3:18" ht="15.75" x14ac:dyDescent="0.25">
      <c r="C79" s="21" t="s">
        <v>89</v>
      </c>
      <c r="D79" s="32">
        <v>0</v>
      </c>
      <c r="E79" s="33">
        <f>SUM(E80:E81)</f>
        <v>16932055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ht="15.75" x14ac:dyDescent="0.25">
      <c r="C80" s="22" t="s">
        <v>90</v>
      </c>
      <c r="D80" s="32">
        <v>0</v>
      </c>
      <c r="E80" s="24">
        <v>16932055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</row>
    <row r="81" spans="3:18" ht="15.75" x14ac:dyDescent="0.25">
      <c r="C81" s="22" t="s">
        <v>91</v>
      </c>
      <c r="D81" s="32">
        <v>0</v>
      </c>
      <c r="E81" s="33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ht="15.75" x14ac:dyDescent="0.25">
      <c r="C82" s="21" t="s">
        <v>92</v>
      </c>
      <c r="D82" s="32">
        <v>0</v>
      </c>
      <c r="E82" s="33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22" t="s">
        <v>93</v>
      </c>
      <c r="D83" s="32">
        <v>0</v>
      </c>
      <c r="E83" s="33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38" t="s">
        <v>94</v>
      </c>
      <c r="D84" s="39">
        <f>+D53+D46+D37+D27+D17+D11+D63+D68+D71+D75</f>
        <v>863814605.45295513</v>
      </c>
      <c r="E84" s="39">
        <f>+E53+E46+E37+E27+E17+E11+E79+E63</f>
        <v>1086122741.3570673</v>
      </c>
      <c r="F84" s="39">
        <f t="shared" ref="F84:R84" si="11">+F53+F46+F37+F27+F17+F11</f>
        <v>63853066.620000005</v>
      </c>
      <c r="G84" s="39">
        <f t="shared" si="11"/>
        <v>67457282.129999995</v>
      </c>
      <c r="H84" s="39">
        <f t="shared" si="11"/>
        <v>69822701.840000004</v>
      </c>
      <c r="I84" s="39">
        <f t="shared" si="11"/>
        <v>82199082.899999991</v>
      </c>
      <c r="J84" s="39">
        <f t="shared" si="11"/>
        <v>76600841.140000001</v>
      </c>
      <c r="K84" s="39">
        <f t="shared" si="11"/>
        <v>70323595.690000013</v>
      </c>
      <c r="L84" s="39">
        <f t="shared" si="11"/>
        <v>84071472.049999997</v>
      </c>
      <c r="M84" s="39">
        <f t="shared" si="11"/>
        <v>85478842.599999994</v>
      </c>
      <c r="N84" s="40">
        <f t="shared" si="11"/>
        <v>0</v>
      </c>
      <c r="O84" s="40">
        <f t="shared" si="11"/>
        <v>0</v>
      </c>
      <c r="P84" s="40">
        <f t="shared" si="11"/>
        <v>0</v>
      </c>
      <c r="Q84" s="40">
        <f t="shared" si="11"/>
        <v>0</v>
      </c>
      <c r="R84" s="39">
        <f t="shared" si="11"/>
        <v>599806884.97000003</v>
      </c>
    </row>
    <row r="86" spans="3:18" x14ac:dyDescent="0.25">
      <c r="N86" s="20"/>
      <c r="O86" s="20"/>
      <c r="P86" s="20"/>
      <c r="Q86" s="20"/>
      <c r="R86" s="20"/>
    </row>
    <row r="87" spans="3:18" x14ac:dyDescent="0.25">
      <c r="R87" s="26"/>
    </row>
    <row r="88" spans="3:18" ht="18.75" x14ac:dyDescent="0.3">
      <c r="C88" s="41"/>
      <c r="D88" s="42"/>
      <c r="E88" s="42"/>
      <c r="F88" s="42"/>
      <c r="N88" s="43"/>
    </row>
    <row r="89" spans="3:18" ht="18.75" x14ac:dyDescent="0.3">
      <c r="C89" s="41"/>
      <c r="D89" s="42"/>
      <c r="E89" s="41"/>
      <c r="F89" s="42"/>
    </row>
    <row r="90" spans="3:18" ht="18.75" x14ac:dyDescent="0.3">
      <c r="C90" s="41"/>
      <c r="E90" s="41"/>
      <c r="F90" s="42"/>
    </row>
    <row r="91" spans="3:18" ht="18.75" x14ac:dyDescent="0.3">
      <c r="C91" s="41" t="s">
        <v>95</v>
      </c>
      <c r="E91" s="41"/>
      <c r="F91" s="42" t="s">
        <v>96</v>
      </c>
    </row>
    <row r="92" spans="3:18" ht="18.75" x14ac:dyDescent="0.3">
      <c r="C92" s="41" t="s">
        <v>97</v>
      </c>
      <c r="E92" s="41"/>
      <c r="F92" s="42" t="s">
        <v>98</v>
      </c>
    </row>
    <row r="93" spans="3:18" ht="18.75" x14ac:dyDescent="0.3">
      <c r="C93" s="41"/>
      <c r="D93" s="42"/>
      <c r="E93" s="41"/>
      <c r="F93" s="42"/>
    </row>
    <row r="94" spans="3:18" s="26" customFormat="1" ht="18.75" x14ac:dyDescent="0.3">
      <c r="C94" s="44" t="s">
        <v>99</v>
      </c>
      <c r="D94" s="42"/>
      <c r="E94" s="41"/>
      <c r="F94" s="42"/>
    </row>
    <row r="95" spans="3:18" s="26" customFormat="1" ht="18.75" x14ac:dyDescent="0.3">
      <c r="C95" s="44" t="s">
        <v>100</v>
      </c>
      <c r="D95" s="42"/>
      <c r="E95" s="41"/>
      <c r="F95" s="42"/>
    </row>
    <row r="96" spans="3:18" s="26" customFormat="1" x14ac:dyDescent="0.25">
      <c r="C96" s="45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9" orientation="landscape" r:id="rId1"/>
  <rowBreaks count="1" manualBreakCount="1">
    <brk id="58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2022-09-23T12:49:32Z</dcterms:created>
  <dcterms:modified xsi:type="dcterms:W3CDTF">2022-09-23T12:50:00Z</dcterms:modified>
</cp:coreProperties>
</file>