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0-OCTUBRE\Excel\"/>
    </mc:Choice>
  </mc:AlternateContent>
  <bookViews>
    <workbookView xWindow="0" yWindow="0" windowWidth="20490" windowHeight="7365" tabRatio="790" activeTab="4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'!$B$2:$J$164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D34" i="11" l="1"/>
  <c r="F44" i="10" l="1"/>
  <c r="H23" i="10"/>
  <c r="F25" i="11" l="1"/>
  <c r="D25" i="11"/>
  <c r="H44" i="10" l="1"/>
  <c r="F34" i="11" l="1"/>
  <c r="F42" i="11" s="1"/>
  <c r="F52" i="10" l="1"/>
  <c r="H38" i="23"/>
  <c r="H121" i="23" l="1"/>
  <c r="H148" i="23" l="1"/>
  <c r="H29" i="10" l="1"/>
  <c r="H31" i="10" s="1"/>
  <c r="I69" i="23" l="1"/>
  <c r="I70" i="23"/>
  <c r="I71" i="23"/>
  <c r="I72" i="23"/>
  <c r="I73" i="23"/>
  <c r="I74" i="23"/>
  <c r="I75" i="23"/>
  <c r="I76" i="23"/>
  <c r="I78" i="23"/>
  <c r="I79" i="23"/>
  <c r="I80" i="23"/>
  <c r="I81" i="23"/>
  <c r="I68" i="23"/>
  <c r="H52" i="10" l="1"/>
  <c r="H29" i="23" l="1"/>
  <c r="H38" i="10" l="1"/>
  <c r="H46" i="10" l="1"/>
  <c r="B10" i="11" l="1"/>
  <c r="C8" i="23" s="1"/>
  <c r="D62" i="31" l="1"/>
  <c r="F56" i="31"/>
  <c r="E56" i="31"/>
  <c r="D56" i="31"/>
  <c r="D44" i="31"/>
  <c r="D33" i="31"/>
  <c r="F17" i="31"/>
  <c r="E17" i="31"/>
  <c r="F38" i="11"/>
  <c r="F40" i="11" s="1"/>
  <c r="D38" i="11"/>
  <c r="D40" i="11" s="1"/>
  <c r="D42" i="11" s="1"/>
  <c r="F18" i="11"/>
  <c r="F17" i="11"/>
  <c r="I152" i="23"/>
  <c r="H132" i="23"/>
  <c r="E106" i="23"/>
  <c r="E105" i="23"/>
  <c r="I101" i="23"/>
  <c r="H101" i="23"/>
  <c r="G101" i="23"/>
  <c r="F101" i="23"/>
  <c r="E101" i="23"/>
  <c r="H82" i="23"/>
  <c r="G82" i="23"/>
  <c r="H58" i="23"/>
  <c r="H52" i="23"/>
  <c r="H44" i="23"/>
  <c r="H22" i="23"/>
  <c r="C9" i="23"/>
  <c r="H54" i="10"/>
  <c r="J47" i="10"/>
  <c r="J54" i="10" s="1"/>
  <c r="J30" i="10"/>
  <c r="J22" i="10"/>
  <c r="L57" i="166"/>
  <c r="L49" i="166"/>
  <c r="L44" i="166"/>
  <c r="L47" i="166" s="1"/>
  <c r="L48" i="166" s="1"/>
  <c r="J31" i="10" l="1"/>
  <c r="E107" i="23"/>
  <c r="I77" i="23"/>
  <c r="I82" i="23" s="1"/>
  <c r="H46" i="23"/>
  <c r="F23" i="10" s="1"/>
  <c r="H31" i="23"/>
  <c r="F29" i="10" l="1"/>
  <c r="F31" i="10" s="1"/>
  <c r="F19" i="31"/>
  <c r="H75" i="10" l="1"/>
  <c r="E19" i="31"/>
  <c r="F38" i="10" l="1"/>
  <c r="F46" i="10" s="1"/>
  <c r="F54" i="10" l="1"/>
  <c r="F44" i="31"/>
  <c r="E44" i="31"/>
  <c r="F75" i="10" l="1"/>
  <c r="E33" i="31"/>
  <c r="F33" i="31"/>
  <c r="E59" i="31" l="1"/>
  <c r="F59" i="31" s="1"/>
  <c r="E62" i="31" l="1"/>
  <c r="F62" i="31"/>
</calcChain>
</file>

<file path=xl/comments1.xml><?xml version="1.0" encoding="utf-8"?>
<comments xmlns="http://schemas.openxmlformats.org/spreadsheetml/2006/main">
  <authors>
    <author>a.vargas</author>
  </authors>
  <commentLis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<sst xmlns="http://schemas.openxmlformats.org/spreadsheetml/2006/main" count="299" uniqueCount="282">
  <si>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</si>
  <si>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</si>
  <si>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</si>
  <si>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</si>
  <si>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</si>
  <si>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</si>
  <si>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</si>
  <si>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</si>
  <si>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</si>
  <si>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</si>
  <si>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</si>
  <si>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</si>
  <si>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</si>
  <si>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</si>
  <si>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</si>
  <si>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</si>
  <si>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</si>
  <si>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</si>
  <si>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</si>
  <si>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</si>
  <si>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</si>
  <si>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</si>
  <si>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</si>
  <si>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</si>
  <si>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</si>
  <si>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</si>
  <si>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</si>
  <si>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</si>
  <si>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</si>
  <si>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</si>
  <si>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</si>
  <si>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</si>
  <si>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</si>
  <si>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</si>
  <si>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</si>
  <si>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</si>
  <si>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</si>
  <si>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</si>
  <si>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</si>
  <si>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</si>
  <si>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</si>
  <si>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</si>
  <si>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</si>
  <si>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</si>
  <si>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</si>
  <si>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</si>
  <si>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</si>
  <si>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</si>
  <si>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</si>
  <si>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</si>
  <si>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</si>
  <si>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</si>
  <si>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</si>
  <si>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</si>
  <si>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</si>
  <si>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</si>
  <si>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</si>
  <si>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</si>
  <si>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</si>
  <si>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</si>
  <si>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</si>
  <si>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</si>
  <si>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</si>
  <si>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</si>
  <si>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</si>
  <si>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</si>
  <si>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</si>
  <si>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</si>
  <si>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</si>
  <si>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</si>
  <si>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</si>
  <si>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</si>
  <si>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</si>
  <si>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</si>
  <si>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</si>
  <si>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</si>
  <si>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</si>
  <si>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</si>
  <si>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</si>
  <si>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</si>
  <si>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</si>
  <si>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</si>
  <si>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</si>
  <si>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</si>
  <si>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</si>
  <si>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</si>
  <si>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</si>
  <si>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</si>
  <si>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</si>
  <si>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</si>
  <si>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</si>
  <si>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</si>
  <si>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</si>
  <si>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</si>
  <si>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</si>
  <si>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</si>
  <si>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</si>
  <si>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</si>
  <si>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</si>
  <si>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</si>
  <si>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</si>
  <si>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</si>
  <si>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</si>
  <si>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</si>
  <si>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</si>
  <si>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</si>
  <si>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</si>
  <si>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</si>
  <si>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</si>
  <si>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</si>
  <si>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</si>
  <si>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</si>
  <si>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</si>
  <si>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</si>
  <si>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</si>
  <si>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</si>
  <si>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</si>
  <si>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</si>
  <si>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</si>
  <si>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</si>
  <si>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</si>
  <si>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</si>
  <si>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</si>
  <si>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</si>
  <si>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</si>
  <si>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</si>
  <si>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</si>
  <si>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</si>
  <si>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</si>
  <si>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</si>
  <si>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</si>
  <si>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</si>
  <si>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</si>
  <si>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</si>
  <si>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</si>
  <si>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</si>
  <si>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</si>
  <si>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</si>
  <si>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</si>
  <si>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</si>
  <si>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</si>
  <si>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</si>
  <si>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</si>
  <si>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</si>
  <si>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</si>
  <si>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</si>
  <si>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</si>
  <si>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</si>
  <si>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</si>
  <si>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</si>
  <si>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</si>
  <si>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</si>
  <si>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</si>
  <si>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</si>
  <si>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</si>
  <si>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</si>
  <si>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</si>
  <si>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</si>
  <si>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</si>
  <si>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</si>
  <si>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</si>
  <si>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</si>
  <si>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</si>
  <si>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</si>
  <si>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</si>
  <si>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</si>
  <si>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</si>
  <si>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</si>
  <si>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</si>
  <si>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</si>
  <si>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</si>
  <si>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</si>
  <si>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</si>
  <si>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</si>
  <si>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</si>
  <si>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</si>
  <si>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</si>
  <si>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</si>
  <si>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</si>
  <si>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</si>
  <si>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</si>
  <si>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</si>
  <si>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</si>
  <si>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</si>
  <si>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</si>
  <si>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</si>
  <si>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</si>
  <si>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</si>
  <si>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</si>
  <si>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</si>
  <si>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</si>
  <si>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</si>
  <si>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</si>
  <si>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</si>
  <si>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</si>
  <si>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</si>
  <si>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</si>
  <si>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</si>
  <si>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</si>
  <si>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</si>
  <si>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</si>
  <si>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</si>
  <si>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</si>
  <si>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</si>
  <si>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</si>
  <si>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</si>
  <si>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</si>
  <si>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</si>
  <si>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</si>
  <si>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</si>
  <si>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</si>
  <si>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</si>
  <si>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</si>
  <si>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</si>
  <si>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</si>
  <si>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</si>
  <si>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</si>
  <si>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</si>
  <si>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</si>
  <si>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</si>
  <si>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</si>
  <si>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</si>
  <si>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</si>
  <si>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</si>
  <si>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</si>
  <si>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</si>
  <si>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</si>
  <si>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</si>
  <si>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</si>
  <si>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</si>
  <si>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</si>
  <si>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</si>
  <si>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</si>
  <si>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</si>
  <si>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</si>
  <si>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</si>
  <si>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</si>
  <si>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</si>
  <si>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</si>
  <si>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</si>
  <si>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</si>
  <si>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</si>
  <si>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</si>
  <si>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</si>
  <si>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</si>
  <si>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</si>
  <si>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</si>
  <si>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</si>
  <si>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</si>
  <si>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</si>
  <si>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</si>
  <si>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</si>
  <si>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</si>
  <si>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</si>
  <si>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</si>
  <si>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</si>
  <si>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</si>
  <si>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</si>
  <si>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</si>
  <si>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</si>
  <si>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</si>
  <si>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</si>
  <si>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</si>
  <si>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</si>
  <si>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</si>
  <si>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</si>
  <si>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</si>
  <si>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</si>
  <si>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</si>
  <si>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</si>
  <si>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</si>
  <si>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Lic. Luis Brea</t>
  </si>
  <si>
    <t>Director Financiero</t>
  </si>
  <si>
    <t>AL 31 OCTUBRE 2023</t>
  </si>
  <si>
    <t>DEL 01 DE ENERO AL 31 DE OCTUBRE 2023</t>
  </si>
  <si>
    <t>Octubre</t>
  </si>
  <si>
    <t>Estos recursos están formados por dos partidas, las cuales una de ella representada por un valor ascendente por RD$538,122,883</t>
  </si>
  <si>
    <t>Al 31 de octubre 2023, ésta cuenta se desglosa como sigue:</t>
  </si>
  <si>
    <t>Las cuentas por pagar proveedores al 31 de octubre del 2023 de la SISALRIL.</t>
  </si>
  <si>
    <t>La cuenta Obligaciones por pagar al 31 de octubre 2023 de la SISALRIL, se desglosan de la siguiente manera:</t>
  </si>
  <si>
    <t>La cuenta Retenciones y Contribuciones por pagar al 31 de octubre del 2023, se desglosan de la siguiente manera:</t>
  </si>
  <si>
    <t>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</si>
</sst>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0" fontId="13" fillId="0" borderId="0" xfId="35" applyNumberFormat="1" applyFont="1" applyFill="1" applyBorder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5" fontId="13" fillId="25" borderId="0" xfId="35" applyFont="1" applyFill="1"/>
    <xf numFmtId="165" fontId="13" fillId="25" borderId="0" xfId="35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3" fillId="25" borderId="0" xfId="35" applyNumberFormat="1" applyFont="1" applyFill="1" applyBorder="1" applyAlignment="1">
      <alignment horizontal="right"/>
    </xf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0" fontId="10" fillId="25" borderId="0" xfId="35" applyNumberFormat="1" applyFont="1" applyFill="1" applyBorder="1"/>
    <xf numFmtId="0" fontId="13" fillId="25" borderId="26" xfId="35" applyNumberFormat="1" applyFont="1" applyFill="1" applyBorder="1"/>
    <xf numFmtId="0" fontId="13" fillId="25" borderId="27" xfId="35" applyNumberFormat="1" applyFont="1" applyFill="1" applyBorder="1"/>
    <xf numFmtId="165" fontId="13" fillId="25" borderId="0" xfId="35" applyFont="1" applyFill="1" applyBorder="1" applyAlignment="1">
      <alignment horizontal="left"/>
    </xf>
    <xf numFmtId="0" fontId="10" fillId="25" borderId="10" xfId="35" applyNumberFormat="1" applyFont="1" applyFill="1" applyBorder="1"/>
    <xf numFmtId="0" fontId="13" fillId="25" borderId="16" xfId="0" applyFont="1" applyFill="1" applyBorder="1"/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37" fontId="10" fillId="25" borderId="25" xfId="0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37" fontId="13" fillId="25" borderId="22" xfId="35" applyNumberFormat="1" applyFont="1" applyFill="1" applyBorder="1"/>
    <xf numFmtId="37" fontId="10" fillId="25" borderId="25" xfId="35" applyNumberFormat="1" applyFont="1" applyFill="1" applyBorder="1"/>
    <xf numFmtId="165" fontId="13" fillId="25" borderId="24" xfId="35" applyFont="1" applyFill="1" applyBorder="1"/>
    <xf numFmtId="165" fontId="10" fillId="25" borderId="24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29" xfId="35" applyFont="1" applyFill="1" applyBorder="1"/>
    <xf numFmtId="40" fontId="10" fillId="25" borderId="29" xfId="0" applyNumberFormat="1" applyFont="1" applyFill="1" applyBorder="1"/>
    <xf numFmtId="165" fontId="10" fillId="25" borderId="29" xfId="35" applyFont="1" applyFill="1" applyBorder="1" applyAlignment="1">
      <alignment horizontal="left"/>
    </xf>
    <xf numFmtId="40" fontId="10" fillId="25" borderId="29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29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0" fontId="13" fillId="25" borderId="24" xfId="0" applyFont="1" applyFill="1" applyBorder="1"/>
    <xf numFmtId="165" fontId="13" fillId="25" borderId="32" xfId="35" applyFont="1" applyFill="1" applyBorder="1" applyAlignment="1">
      <alignment horizontal="center"/>
    </xf>
    <xf numFmtId="0" fontId="10" fillId="25" borderId="33" xfId="35" applyNumberFormat="1" applyFont="1" applyFill="1" applyBorder="1"/>
    <xf numFmtId="0" fontId="13" fillId="25" borderId="35" xfId="35" applyNumberFormat="1" applyFont="1" applyFill="1" applyBorder="1"/>
    <xf numFmtId="0" fontId="10" fillId="25" borderId="37" xfId="35" applyNumberFormat="1" applyFont="1" applyFill="1" applyBorder="1"/>
    <xf numFmtId="0" fontId="13" fillId="25" borderId="19" xfId="35" applyNumberFormat="1" applyFont="1" applyFill="1" applyBorder="1"/>
    <xf numFmtId="165" fontId="13" fillId="25" borderId="19" xfId="35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3" fontId="10" fillId="25" borderId="24" xfId="0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5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4" xfId="35" applyFont="1" applyFill="1" applyBorder="1"/>
    <xf numFmtId="0" fontId="43" fillId="25" borderId="24" xfId="35" applyNumberFormat="1" applyFont="1" applyFill="1" applyBorder="1"/>
    <xf numFmtId="3" fontId="43" fillId="25" borderId="24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4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0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6" xfId="0" applyFont="1" applyFill="1" applyBorder="1"/>
    <xf numFmtId="0" fontId="3" fillId="25" borderId="24" xfId="0" applyFont="1" applyFill="1" applyBorder="1"/>
    <xf numFmtId="166" fontId="46" fillId="25" borderId="24" xfId="35" applyNumberFormat="1" applyFont="1" applyFill="1" applyBorder="1"/>
    <xf numFmtId="0" fontId="46" fillId="25" borderId="24" xfId="0" applyFont="1" applyFill="1" applyBorder="1"/>
    <xf numFmtId="0" fontId="46" fillId="25" borderId="27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6" xfId="0" applyFont="1" applyFill="1" applyBorder="1"/>
    <xf numFmtId="166" fontId="13" fillId="25" borderId="24" xfId="0" applyNumberFormat="1" applyFont="1" applyFill="1" applyBorder="1"/>
    <xf numFmtId="165" fontId="13" fillId="25" borderId="24" xfId="0" applyNumberFormat="1" applyFont="1" applyFill="1" applyBorder="1"/>
    <xf numFmtId="0" fontId="13" fillId="25" borderId="27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1" xfId="0" applyFont="1" applyFill="1" applyBorder="1"/>
    <xf numFmtId="166" fontId="10" fillId="24" borderId="42" xfId="35" applyNumberFormat="1" applyFont="1" applyFill="1" applyBorder="1"/>
    <xf numFmtId="0" fontId="10" fillId="25" borderId="43" xfId="0" applyFont="1" applyFill="1" applyBorder="1"/>
    <xf numFmtId="166" fontId="10" fillId="25" borderId="44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1" xfId="0" applyFont="1" applyFill="1" applyBorder="1"/>
    <xf numFmtId="166" fontId="10" fillId="25" borderId="45" xfId="35" applyNumberFormat="1" applyFont="1" applyFill="1" applyBorder="1"/>
    <xf numFmtId="0" fontId="10" fillId="25" borderId="43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2" xfId="35" applyNumberFormat="1" applyFont="1" applyFill="1" applyBorder="1"/>
    <xf numFmtId="0" fontId="10" fillId="25" borderId="46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39" xfId="35" applyFont="1" applyFill="1" applyBorder="1"/>
    <xf numFmtId="40" fontId="10" fillId="24" borderId="39" xfId="0" applyNumberFormat="1" applyFont="1" applyFill="1" applyBorder="1"/>
    <xf numFmtId="38" fontId="10" fillId="24" borderId="39" xfId="0" applyNumberFormat="1" applyFont="1" applyFill="1" applyBorder="1"/>
    <xf numFmtId="38" fontId="10" fillId="24" borderId="47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3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6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1" xfId="0" applyFont="1" applyFill="1" applyBorder="1" applyAlignment="1">
      <alignment horizontal="left"/>
    </xf>
    <xf numFmtId="0" fontId="10" fillId="25" borderId="26" xfId="0" applyFont="1" applyFill="1" applyBorder="1"/>
    <xf numFmtId="40" fontId="10" fillId="25" borderId="24" xfId="0" applyNumberFormat="1" applyFont="1" applyFill="1" applyBorder="1"/>
    <xf numFmtId="166" fontId="10" fillId="25" borderId="27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0" fontId="6" fillId="26" borderId="0" xfId="0" applyFont="1" applyFill="1"/>
    <xf numFmtId="165" fontId="46" fillId="0" borderId="0" xfId="35" applyFont="1" applyFill="1"/>
    <xf numFmtId="166" fontId="10" fillId="0" borderId="42" xfId="35" applyNumberFormat="1" applyFont="1" applyFill="1" applyBorder="1"/>
    <xf numFmtId="37" fontId="6" fillId="25" borderId="0" xfId="0" applyNumberFormat="1" applyFont="1" applyFill="1" applyBorder="1"/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0" fontId="13" fillId="24" borderId="41" xfId="35" applyNumberFormat="1" applyFont="1" applyFill="1" applyBorder="1"/>
    <xf numFmtId="0" fontId="13" fillId="24" borderId="10" xfId="35" applyNumberFormat="1" applyFont="1" applyFill="1" applyBorder="1"/>
    <xf numFmtId="0" fontId="13" fillId="24" borderId="42" xfId="35" applyNumberFormat="1" applyFont="1" applyFill="1" applyBorder="1"/>
    <xf numFmtId="3" fontId="10" fillId="25" borderId="40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" fontId="13" fillId="26" borderId="0" xfId="0" applyNumberFormat="1" applyFont="1" applyFill="1" applyBorder="1"/>
    <xf numFmtId="3" fontId="46" fillId="26" borderId="0" xfId="0" applyNumberFormat="1" applyFont="1" applyFill="1" applyBorder="1"/>
    <xf numFmtId="0" fontId="46" fillId="26" borderId="0" xfId="0" applyFont="1" applyFill="1" applyBorder="1"/>
    <xf numFmtId="37" fontId="46" fillId="26" borderId="0" xfId="35" applyNumberFormat="1" applyFont="1" applyFill="1" applyBorder="1" applyAlignment="1"/>
    <xf numFmtId="166" fontId="46" fillId="26" borderId="22" xfId="35" applyNumberFormat="1" applyFont="1" applyFill="1" applyBorder="1"/>
    <xf numFmtId="3" fontId="13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3" fillId="26" borderId="20" xfId="35" applyNumberFormat="1" applyFont="1" applyFill="1" applyBorder="1"/>
    <xf numFmtId="0" fontId="13" fillId="24" borderId="32" xfId="35" applyNumberFormat="1" applyFont="1" applyFill="1" applyBorder="1"/>
    <xf numFmtId="0" fontId="13" fillId="24" borderId="33" xfId="35" applyNumberFormat="1" applyFont="1" applyFill="1" applyBorder="1"/>
    <xf numFmtId="0" fontId="13" fillId="24" borderId="34" xfId="35" applyNumberFormat="1" applyFont="1" applyFill="1" applyBorder="1"/>
    <xf numFmtId="0" fontId="13" fillId="24" borderId="19" xfId="35" applyNumberFormat="1" applyFont="1" applyFill="1" applyBorder="1"/>
    <xf numFmtId="0" fontId="13" fillId="24" borderId="20" xfId="35" applyNumberFormat="1" applyFont="1" applyFill="1" applyBorder="1"/>
    <xf numFmtId="0" fontId="13" fillId="25" borderId="20" xfId="35" applyNumberFormat="1" applyFont="1" applyFill="1" applyBorder="1"/>
    <xf numFmtId="166" fontId="13" fillId="25" borderId="20" xfId="35" applyNumberFormat="1" applyFont="1" applyFill="1" applyBorder="1"/>
    <xf numFmtId="165" fontId="10" fillId="0" borderId="0" xfId="35" applyFont="1" applyBorder="1" applyAlignment="1">
      <alignment horizontal="left"/>
    </xf>
    <xf numFmtId="165" fontId="13" fillId="0" borderId="0" xfId="35" applyFont="1" applyBorder="1" applyAlignment="1">
      <alignment horizontal="left"/>
    </xf>
    <xf numFmtId="0" fontId="13" fillId="25" borderId="20" xfId="0" applyFont="1" applyFill="1" applyBorder="1"/>
    <xf numFmtId="165" fontId="13" fillId="25" borderId="20" xfId="35" applyFont="1" applyFill="1" applyBorder="1" applyAlignment="1"/>
    <xf numFmtId="165" fontId="13" fillId="25" borderId="20" xfId="35" applyFont="1" applyFill="1" applyBorder="1"/>
    <xf numFmtId="165" fontId="13" fillId="25" borderId="51" xfId="35" applyFont="1" applyFill="1" applyBorder="1"/>
    <xf numFmtId="165" fontId="13" fillId="25" borderId="52" xfId="35" applyFont="1" applyFill="1" applyBorder="1"/>
    <xf numFmtId="0" fontId="10" fillId="25" borderId="22" xfId="0" applyFont="1" applyFill="1" applyBorder="1"/>
    <xf numFmtId="0" fontId="13" fillId="25" borderId="22" xfId="0" applyFont="1" applyFill="1" applyBorder="1"/>
    <xf numFmtId="37" fontId="10" fillId="25" borderId="22" xfId="35" applyNumberFormat="1" applyFont="1" applyFill="1" applyBorder="1"/>
    <xf numFmtId="165" fontId="13" fillId="25" borderId="23" xfId="35" applyFont="1" applyFill="1" applyBorder="1"/>
    <xf numFmtId="0" fontId="13" fillId="25" borderId="21" xfId="35" applyNumberFormat="1" applyFont="1" applyFill="1" applyBorder="1"/>
    <xf numFmtId="0" fontId="13" fillId="25" borderId="23" xfId="35" applyNumberFormat="1" applyFont="1" applyFill="1" applyBorder="1"/>
    <xf numFmtId="0" fontId="13" fillId="24" borderId="21" xfId="35" applyNumberFormat="1" applyFont="1" applyFill="1" applyBorder="1"/>
    <xf numFmtId="0" fontId="13" fillId="24" borderId="22" xfId="35" applyNumberFormat="1" applyFont="1" applyFill="1" applyBorder="1"/>
    <xf numFmtId="0" fontId="13" fillId="24" borderId="23" xfId="35" applyNumberFormat="1" applyFont="1" applyFill="1" applyBorder="1"/>
    <xf numFmtId="40" fontId="10" fillId="26" borderId="24" xfId="0" applyNumberFormat="1" applyFont="1" applyFill="1" applyBorder="1"/>
    <xf numFmtId="0" fontId="13" fillId="26" borderId="0" xfId="35" applyNumberFormat="1" applyFont="1" applyFill="1" applyBorder="1"/>
    <xf numFmtId="166" fontId="10" fillId="26" borderId="0" xfId="35" applyNumberFormat="1" applyFont="1" applyFill="1" applyBorder="1"/>
    <xf numFmtId="164" fontId="13" fillId="26" borderId="0" xfId="35" applyNumberFormat="1" applyFont="1" applyFill="1" applyBorder="1"/>
    <xf numFmtId="166" fontId="10" fillId="26" borderId="24" xfId="35" applyNumberFormat="1" applyFont="1" applyFill="1" applyBorder="1"/>
    <xf numFmtId="165" fontId="10" fillId="26" borderId="0" xfId="35" applyFont="1" applyFill="1" applyBorder="1" applyAlignment="1">
      <alignment horizontal="center"/>
    </xf>
    <xf numFmtId="165" fontId="10" fillId="26" borderId="0" xfId="35" applyFont="1" applyFill="1" applyBorder="1"/>
    <xf numFmtId="164" fontId="10" fillId="26" borderId="0" xfId="35" applyNumberFormat="1" applyFont="1" applyFill="1" applyBorder="1"/>
    <xf numFmtId="165" fontId="10" fillId="26" borderId="0" xfId="35" applyNumberFormat="1" applyFont="1" applyFill="1" applyBorder="1"/>
    <xf numFmtId="168" fontId="0" fillId="26" borderId="0" xfId="0" applyNumberFormat="1" applyFill="1" applyBorder="1"/>
    <xf numFmtId="165" fontId="13" fillId="26" borderId="0" xfId="35" applyNumberFormat="1" applyFont="1" applyFill="1" applyBorder="1"/>
    <xf numFmtId="0" fontId="10" fillId="26" borderId="33" xfId="35" applyNumberFormat="1" applyFont="1" applyFill="1" applyBorder="1" applyAlignment="1">
      <alignment horizontal="center" vertical="center"/>
    </xf>
    <xf numFmtId="0" fontId="10" fillId="26" borderId="34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6" borderId="36" xfId="35" applyNumberFormat="1" applyFont="1" applyFill="1" applyBorder="1" applyAlignment="1">
      <alignment horizontal="center" vertical="center"/>
    </xf>
    <xf numFmtId="3" fontId="13" fillId="26" borderId="22" xfId="35" applyNumberFormat="1" applyFont="1" applyFill="1" applyBorder="1"/>
    <xf numFmtId="3" fontId="10" fillId="26" borderId="25" xfId="35" applyNumberFormat="1" applyFont="1" applyFill="1" applyBorder="1"/>
    <xf numFmtId="3" fontId="10" fillId="26" borderId="38" xfId="35" applyNumberFormat="1" applyFont="1" applyFill="1" applyBorder="1"/>
    <xf numFmtId="3" fontId="13" fillId="26" borderId="23" xfId="35" applyNumberFormat="1" applyFont="1" applyFill="1" applyBorder="1"/>
    <xf numFmtId="0" fontId="13" fillId="26" borderId="0" xfId="0" applyFont="1" applyFill="1" applyBorder="1" applyAlignment="1">
      <alignment horizontal="left"/>
    </xf>
    <xf numFmtId="165" fontId="13" fillId="26" borderId="0" xfId="35" applyFont="1" applyFill="1" applyBorder="1" applyAlignment="1">
      <alignment horizontal="left"/>
    </xf>
    <xf numFmtId="165" fontId="13" fillId="26" borderId="0" xfId="0" applyNumberFormat="1" applyFont="1" applyFill="1" applyBorder="1"/>
    <xf numFmtId="0" fontId="13" fillId="26" borderId="0" xfId="0" applyFont="1" applyFill="1" applyBorder="1"/>
    <xf numFmtId="0" fontId="10" fillId="26" borderId="29" xfId="0" applyFont="1" applyFill="1" applyBorder="1" applyAlignment="1">
      <alignment horizontal="center" vertical="center" wrapText="1"/>
    </xf>
    <xf numFmtId="0" fontId="10" fillId="26" borderId="29" xfId="0" applyNumberFormat="1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165" fontId="13" fillId="26" borderId="9" xfId="35" applyFont="1" applyFill="1" applyBorder="1"/>
    <xf numFmtId="0" fontId="10" fillId="26" borderId="9" xfId="0" applyFont="1" applyFill="1" applyBorder="1" applyAlignment="1">
      <alignment horizontal="center" vertical="center" wrapText="1"/>
    </xf>
    <xf numFmtId="37" fontId="10" fillId="26" borderId="25" xfId="0" applyNumberFormat="1" applyFont="1" applyFill="1" applyBorder="1"/>
    <xf numFmtId="3" fontId="10" fillId="26" borderId="24" xfId="35" applyNumberFormat="1" applyFont="1" applyFill="1" applyBorder="1"/>
    <xf numFmtId="3" fontId="10" fillId="26" borderId="24" xfId="0" applyNumberFormat="1" applyFont="1" applyFill="1" applyBorder="1"/>
    <xf numFmtId="0" fontId="10" fillId="26" borderId="0" xfId="0" applyNumberFormat="1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165" fontId="10" fillId="26" borderId="0" xfId="35" applyFont="1" applyFill="1" applyBorder="1" applyAlignment="1">
      <alignment horizontal="center" vertical="center" wrapText="1"/>
    </xf>
    <xf numFmtId="37" fontId="10" fillId="26" borderId="0" xfId="0" applyNumberFormat="1" applyFont="1" applyFill="1" applyBorder="1"/>
    <xf numFmtId="3" fontId="10" fillId="26" borderId="0" xfId="0" applyNumberFormat="1" applyFont="1" applyFill="1" applyBorder="1"/>
    <xf numFmtId="37" fontId="13" fillId="26" borderId="0" xfId="0" applyNumberFormat="1" applyFont="1" applyFill="1" applyBorder="1"/>
    <xf numFmtId="4" fontId="13" fillId="26" borderId="0" xfId="0" applyNumberFormat="1" applyFont="1" applyFill="1" applyBorder="1"/>
    <xf numFmtId="49" fontId="20" fillId="26" borderId="0" xfId="0" applyNumberFormat="1" applyFont="1" applyFill="1" applyBorder="1"/>
    <xf numFmtId="165" fontId="10" fillId="26" borderId="0" xfId="35" applyFont="1" applyFill="1" applyBorder="1" applyAlignment="1">
      <alignment horizontal="right"/>
    </xf>
    <xf numFmtId="37" fontId="10" fillId="26" borderId="24" xfId="35" applyNumberFormat="1" applyFont="1" applyFill="1" applyBorder="1"/>
    <xf numFmtId="37" fontId="10" fillId="26" borderId="0" xfId="35" applyNumberFormat="1" applyFont="1" applyFill="1" applyBorder="1"/>
    <xf numFmtId="165" fontId="13" fillId="26" borderId="0" xfId="35" applyFont="1" applyFill="1" applyBorder="1" applyAlignment="1">
      <alignment horizontal="right"/>
    </xf>
    <xf numFmtId="37" fontId="10" fillId="26" borderId="25" xfId="35" applyNumberFormat="1" applyFont="1" applyFill="1" applyBorder="1"/>
    <xf numFmtId="165" fontId="10" fillId="26" borderId="24" xfId="35" applyFont="1" applyFill="1" applyBorder="1" applyAlignment="1">
      <alignment horizontal="right"/>
    </xf>
    <xf numFmtId="3" fontId="13" fillId="26" borderId="24" xfId="0" applyNumberFormat="1" applyFont="1" applyFill="1" applyBorder="1"/>
    <xf numFmtId="165" fontId="10" fillId="26" borderId="0" xfId="35" applyFont="1" applyFill="1" applyBorder="1" applyAlignment="1">
      <alignment horizontal="left"/>
    </xf>
    <xf numFmtId="165" fontId="13" fillId="26" borderId="0" xfId="35" applyFont="1" applyFill="1"/>
    <xf numFmtId="166" fontId="10" fillId="26" borderId="10" xfId="35" applyNumberFormat="1" applyFont="1" applyFill="1" applyBorder="1"/>
    <xf numFmtId="40" fontId="10" fillId="26" borderId="9" xfId="0" applyNumberFormat="1" applyFont="1" applyFill="1" applyBorder="1"/>
    <xf numFmtId="40" fontId="13" fillId="26" borderId="0" xfId="0" applyNumberFormat="1" applyFont="1" applyFill="1" applyBorder="1"/>
    <xf numFmtId="166" fontId="13" fillId="26" borderId="0" xfId="0" applyNumberFormat="1" applyFont="1" applyFill="1" applyBorder="1" applyAlignment="1">
      <alignment horizontal="right"/>
    </xf>
    <xf numFmtId="3" fontId="46" fillId="26" borderId="22" xfId="35" applyNumberFormat="1" applyFont="1" applyFill="1" applyBorder="1" applyAlignment="1">
      <alignment horizontal="right"/>
    </xf>
    <xf numFmtId="166" fontId="10" fillId="0" borderId="25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6" borderId="33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20" xfId="35" applyNumberFormat="1" applyFont="1" applyFill="1" applyBorder="1" applyAlignment="1">
      <alignment horizont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49</xdr:row>
      <xdr:rowOff>171450</xdr:rowOff>
    </xdr:from>
    <xdr:to>
      <xdr:col>17</xdr:col>
      <xdr:colOff>152400</xdr:colOff>
      <xdr:row>60</xdr:row>
      <xdr:rowOff>123825</xdr:rowOff>
    </xdr:to>
    <xdr:pic>
      <xdr:nvPicPr>
        <xdr:cNvPr id="14857" name="Picture 15" descr="firma_geronimo">
          <a:extLst>
            <a:ext uri="{FF2B5EF4-FFF2-40B4-BE49-F238E27FC236}">
              <a16:creationId xmlns:a16="http://schemas.microsoft.com/office/drawing/2014/main" xmlns="" id="{00000000-0008-0000-0500-00000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4150" y="7781925"/>
          <a:ext cx="23145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U102"/>
  <sheetViews>
    <sheetView topLeftCell="B1" zoomScale="110" zoomScaleNormal="110" zoomScaleSheetLayoutView="75" workbookViewId="0">
      <selection activeCell="F14" sqref="F14"/>
    </sheetView>
  </sheetViews>
  <sheetFormatPr baseColWidth="10" defaultRowHeight="14.25" x14ac:dyDescent="0.2"/>
  <cols>
    <col min="1" max="1" width="9.7109375" style="12" customWidth="1"/>
    <col min="2" max="2" width="3.285156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12.85546875" style="12" customWidth="1"/>
    <col min="10" max="10" width="5.85546875" style="12" customWidth="1"/>
    <col min="11" max="11" width="4" style="10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21" ht="15" thickBot="1" x14ac:dyDescent="0.25"/>
    <row r="2" spans="2:2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2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2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2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21" x14ac:dyDescent="0.2">
      <c r="B6" s="26"/>
      <c r="C6" s="415"/>
      <c r="D6" s="415"/>
      <c r="E6" s="415"/>
      <c r="F6" s="415"/>
      <c r="G6" s="415"/>
      <c r="H6" s="415"/>
      <c r="I6" s="415"/>
      <c r="J6" s="416"/>
      <c r="K6" s="25"/>
    </row>
    <row r="7" spans="2:21" x14ac:dyDescent="0.2">
      <c r="B7" s="26"/>
      <c r="C7" s="415" t="s">
        <v>12</v>
      </c>
      <c r="D7" s="415"/>
      <c r="E7" s="415"/>
      <c r="F7" s="415"/>
      <c r="G7" s="415"/>
      <c r="H7" s="415"/>
      <c r="I7" s="415"/>
      <c r="J7" s="416"/>
      <c r="K7" s="25"/>
    </row>
    <row r="8" spans="2:21" x14ac:dyDescent="0.2">
      <c r="B8" s="26"/>
      <c r="C8" s="415" t="s">
        <v>281</v>
      </c>
      <c r="D8" s="415"/>
      <c r="E8" s="415"/>
      <c r="F8" s="415"/>
      <c r="G8" s="415"/>
      <c r="H8" s="415"/>
      <c r="I8" s="415"/>
      <c r="J8" s="416"/>
      <c r="K8" s="25"/>
    </row>
    <row r="9" spans="2:21" x14ac:dyDescent="0.2">
      <c r="B9" s="26"/>
      <c r="C9" s="415"/>
      <c r="D9" s="415"/>
      <c r="E9" s="415"/>
      <c r="F9" s="415"/>
      <c r="G9" s="415"/>
      <c r="H9" s="415"/>
      <c r="I9" s="415"/>
      <c r="J9" s="416"/>
      <c r="K9" s="25"/>
    </row>
    <row r="10" spans="2:21" ht="15" thickBot="1" x14ac:dyDescent="0.25">
      <c r="B10" s="314"/>
      <c r="C10" s="315"/>
      <c r="D10" s="315"/>
      <c r="E10" s="315"/>
      <c r="F10" s="315"/>
      <c r="G10" s="315"/>
      <c r="H10" s="315"/>
      <c r="I10" s="315"/>
      <c r="J10" s="316"/>
      <c r="K10" s="25"/>
    </row>
    <row r="11" spans="2:21" x14ac:dyDescent="0.2">
      <c r="B11" s="59"/>
      <c r="C11" s="65"/>
      <c r="D11" s="63"/>
      <c r="E11" s="63"/>
      <c r="F11" s="63"/>
      <c r="G11" s="63"/>
      <c r="H11" s="63"/>
      <c r="I11" s="63"/>
      <c r="J11" s="64"/>
      <c r="K11" s="25"/>
    </row>
    <row r="12" spans="2:21" x14ac:dyDescent="0.2">
      <c r="B12" s="59"/>
      <c r="C12" s="65"/>
      <c r="D12" s="63"/>
      <c r="E12" s="63"/>
      <c r="F12" s="63"/>
      <c r="G12" s="63"/>
      <c r="H12" s="63"/>
      <c r="I12" s="63"/>
      <c r="J12" s="64"/>
      <c r="K12" s="25"/>
    </row>
    <row r="13" spans="2:21" ht="15" x14ac:dyDescent="0.2">
      <c r="B13" s="59"/>
      <c r="C13" s="166" t="s">
        <v>115</v>
      </c>
      <c r="D13" s="139" t="s">
        <v>232</v>
      </c>
      <c r="E13" s="139"/>
      <c r="F13" s="139"/>
      <c r="G13" s="140"/>
      <c r="H13" s="140"/>
      <c r="I13" s="140"/>
      <c r="J13" s="64"/>
      <c r="K13" s="25"/>
      <c r="M13" s="417"/>
      <c r="N13" s="417"/>
      <c r="O13" s="417"/>
      <c r="P13" s="417"/>
      <c r="Q13" s="417"/>
      <c r="R13" s="417"/>
      <c r="S13" s="417"/>
      <c r="T13" s="417"/>
      <c r="U13" s="417"/>
    </row>
    <row r="14" spans="2:21" ht="15" x14ac:dyDescent="0.2">
      <c r="B14" s="59"/>
      <c r="C14" s="141"/>
      <c r="D14" s="140"/>
      <c r="E14" s="140"/>
      <c r="F14" s="140"/>
      <c r="G14" s="140"/>
      <c r="H14" s="140"/>
      <c r="I14" s="140"/>
      <c r="J14" s="64"/>
      <c r="K14" s="25"/>
    </row>
    <row r="15" spans="2:21" ht="15" x14ac:dyDescent="0.2">
      <c r="B15" s="59"/>
      <c r="C15" s="141"/>
      <c r="D15" s="323" t="s">
        <v>225</v>
      </c>
      <c r="E15" s="323"/>
      <c r="F15" s="323"/>
      <c r="G15" s="323"/>
      <c r="H15" s="323"/>
      <c r="I15" s="323"/>
      <c r="J15" s="64"/>
      <c r="K15" s="25"/>
    </row>
    <row r="16" spans="2:21" ht="15" x14ac:dyDescent="0.2">
      <c r="B16" s="59"/>
      <c r="C16" s="141"/>
      <c r="D16" s="323" t="s">
        <v>255</v>
      </c>
      <c r="E16" s="323"/>
      <c r="F16" s="323"/>
      <c r="G16" s="323"/>
      <c r="H16" s="323"/>
      <c r="I16" s="323"/>
      <c r="J16" s="64"/>
      <c r="K16" s="25"/>
    </row>
    <row r="17" spans="2:12" ht="15" x14ac:dyDescent="0.2">
      <c r="B17" s="59"/>
      <c r="C17" s="141"/>
      <c r="D17" s="323" t="s">
        <v>226</v>
      </c>
      <c r="E17" s="323"/>
      <c r="F17" s="323"/>
      <c r="G17" s="323"/>
      <c r="H17" s="323"/>
      <c r="I17" s="323"/>
      <c r="J17" s="64"/>
      <c r="K17" s="25"/>
    </row>
    <row r="18" spans="2:12" ht="15" x14ac:dyDescent="0.2">
      <c r="B18" s="59"/>
      <c r="C18" s="141"/>
      <c r="D18" s="323" t="s">
        <v>227</v>
      </c>
      <c r="E18" s="323"/>
      <c r="F18" s="323"/>
      <c r="G18" s="323"/>
      <c r="H18" s="137"/>
      <c r="I18" s="323"/>
      <c r="J18" s="64"/>
      <c r="K18" s="25"/>
    </row>
    <row r="19" spans="2:12" ht="15" x14ac:dyDescent="0.2">
      <c r="B19" s="59"/>
      <c r="C19" s="141"/>
      <c r="D19" s="323"/>
      <c r="E19" s="323"/>
      <c r="F19" s="323"/>
      <c r="G19" s="323"/>
      <c r="H19" s="137"/>
      <c r="I19" s="323"/>
      <c r="J19" s="64"/>
      <c r="K19" s="25"/>
    </row>
    <row r="20" spans="2:12" ht="15" x14ac:dyDescent="0.2">
      <c r="B20" s="59"/>
      <c r="C20" s="142"/>
      <c r="D20" s="323" t="s">
        <v>230</v>
      </c>
      <c r="E20" s="324"/>
      <c r="F20" s="323"/>
      <c r="G20" s="323"/>
      <c r="H20" s="325"/>
      <c r="I20" s="323"/>
      <c r="J20" s="64"/>
      <c r="K20" s="25"/>
      <c r="L20" s="30"/>
    </row>
    <row r="21" spans="2:12" ht="15" x14ac:dyDescent="0.2">
      <c r="B21" s="59"/>
      <c r="C21" s="142"/>
      <c r="D21" s="323" t="s">
        <v>256</v>
      </c>
      <c r="E21" s="324"/>
      <c r="F21" s="323"/>
      <c r="G21" s="325"/>
      <c r="H21" s="325"/>
      <c r="I21" s="323"/>
      <c r="J21" s="64"/>
      <c r="K21" s="25"/>
      <c r="L21" s="30"/>
    </row>
    <row r="22" spans="2:12" ht="15" x14ac:dyDescent="0.2">
      <c r="B22" s="59"/>
      <c r="C22" s="142"/>
      <c r="D22" s="323" t="s">
        <v>231</v>
      </c>
      <c r="E22" s="323"/>
      <c r="F22" s="323"/>
      <c r="G22" s="325"/>
      <c r="H22" s="325"/>
      <c r="I22" s="323"/>
      <c r="J22" s="64"/>
      <c r="K22" s="25"/>
      <c r="L22" s="7"/>
    </row>
    <row r="23" spans="2:12" ht="15" x14ac:dyDescent="0.2">
      <c r="B23" s="59"/>
      <c r="C23" s="142"/>
      <c r="D23" s="140"/>
      <c r="E23" s="140"/>
      <c r="F23" s="140"/>
      <c r="G23" s="144"/>
      <c r="H23" s="144"/>
      <c r="I23" s="140"/>
      <c r="J23" s="64"/>
      <c r="K23" s="25"/>
      <c r="L23" s="7"/>
    </row>
    <row r="24" spans="2:12" ht="15" x14ac:dyDescent="0.2">
      <c r="B24" s="59"/>
      <c r="C24" s="142"/>
      <c r="D24" s="140"/>
      <c r="E24" s="140"/>
      <c r="F24" s="140"/>
      <c r="G24" s="144"/>
      <c r="H24" s="144"/>
      <c r="I24" s="140"/>
      <c r="J24" s="64"/>
      <c r="K24" s="25"/>
      <c r="L24" s="7"/>
    </row>
    <row r="25" spans="2:12" ht="15" x14ac:dyDescent="0.2">
      <c r="B25" s="59"/>
      <c r="C25" s="166" t="s">
        <v>48</v>
      </c>
      <c r="D25" s="139" t="s">
        <v>219</v>
      </c>
      <c r="E25" s="140"/>
      <c r="F25" s="140"/>
      <c r="G25" s="144"/>
      <c r="H25" s="144"/>
      <c r="I25" s="140"/>
      <c r="J25" s="64"/>
      <c r="K25" s="25"/>
      <c r="L25" s="7"/>
    </row>
    <row r="26" spans="2:12" ht="15" x14ac:dyDescent="0.2">
      <c r="B26" s="59"/>
      <c r="C26" s="142"/>
      <c r="D26" s="140"/>
      <c r="E26" s="140"/>
      <c r="F26" s="140"/>
      <c r="G26" s="144"/>
      <c r="H26" s="144"/>
      <c r="I26" s="140"/>
      <c r="J26" s="64"/>
      <c r="K26" s="25"/>
      <c r="L26" s="7"/>
    </row>
    <row r="27" spans="2:12" ht="15" x14ac:dyDescent="0.2">
      <c r="B27" s="59"/>
      <c r="C27" s="142"/>
      <c r="D27" s="140" t="s">
        <v>233</v>
      </c>
      <c r="E27" s="140"/>
      <c r="F27" s="140"/>
      <c r="G27" s="144"/>
      <c r="H27" s="144"/>
      <c r="I27" s="140"/>
      <c r="J27" s="64"/>
      <c r="K27" s="25"/>
      <c r="L27" s="7"/>
    </row>
    <row r="28" spans="2:12" ht="15" x14ac:dyDescent="0.2">
      <c r="B28" s="59"/>
      <c r="C28" s="142"/>
      <c r="D28" s="140"/>
      <c r="E28" s="140"/>
      <c r="F28" s="140"/>
      <c r="G28" s="144"/>
      <c r="H28" s="144"/>
      <c r="I28" s="140"/>
      <c r="J28" s="64"/>
      <c r="K28" s="25"/>
      <c r="L28" s="7"/>
    </row>
    <row r="29" spans="2:12" ht="15" x14ac:dyDescent="0.2">
      <c r="B29" s="59"/>
      <c r="C29" s="166" t="s">
        <v>49</v>
      </c>
      <c r="D29" s="139" t="s">
        <v>13</v>
      </c>
      <c r="E29" s="140"/>
      <c r="F29" s="140"/>
      <c r="G29" s="144"/>
      <c r="H29" s="144"/>
      <c r="I29" s="140"/>
      <c r="J29" s="64"/>
      <c r="K29" s="25"/>
      <c r="L29" s="7"/>
    </row>
    <row r="30" spans="2:12" ht="15" x14ac:dyDescent="0.2">
      <c r="B30" s="59"/>
      <c r="C30" s="166"/>
      <c r="D30" s="138"/>
      <c r="E30" s="140"/>
      <c r="F30" s="140"/>
      <c r="G30" s="144"/>
      <c r="H30" s="144"/>
      <c r="I30" s="140"/>
      <c r="J30" s="64"/>
      <c r="K30" s="25"/>
      <c r="L30" s="7"/>
    </row>
    <row r="31" spans="2:12" ht="15" x14ac:dyDescent="0.2">
      <c r="B31" s="59"/>
      <c r="C31" s="166"/>
      <c r="D31" s="140" t="s">
        <v>243</v>
      </c>
      <c r="E31" s="140"/>
      <c r="F31" s="140"/>
      <c r="G31" s="144"/>
      <c r="H31" s="144"/>
      <c r="I31" s="140"/>
      <c r="J31" s="64"/>
      <c r="K31" s="25"/>
      <c r="L31" s="7"/>
    </row>
    <row r="32" spans="2:12" ht="15" x14ac:dyDescent="0.2">
      <c r="B32" s="59"/>
      <c r="C32" s="142"/>
      <c r="D32" s="140"/>
      <c r="E32" s="140"/>
      <c r="F32" s="140"/>
      <c r="G32" s="144"/>
      <c r="H32" s="144"/>
      <c r="I32" s="140"/>
      <c r="J32" s="64"/>
      <c r="K32" s="25"/>
      <c r="L32" s="7"/>
    </row>
    <row r="33" spans="2:14" ht="15" x14ac:dyDescent="0.2">
      <c r="B33" s="59"/>
      <c r="C33" s="166" t="s">
        <v>14</v>
      </c>
      <c r="D33" s="139" t="s">
        <v>47</v>
      </c>
      <c r="E33" s="145"/>
      <c r="F33" s="140"/>
      <c r="G33" s="144"/>
      <c r="H33" s="144"/>
      <c r="I33" s="140"/>
      <c r="J33" s="64"/>
      <c r="K33" s="25"/>
      <c r="L33" s="7"/>
    </row>
    <row r="34" spans="2:14" ht="15" x14ac:dyDescent="0.2">
      <c r="B34" s="59"/>
      <c r="C34" s="142"/>
      <c r="D34" s="145"/>
      <c r="E34" s="145"/>
      <c r="F34" s="145"/>
      <c r="G34" s="145"/>
      <c r="H34" s="144"/>
      <c r="I34" s="140"/>
      <c r="J34" s="64"/>
      <c r="K34" s="25"/>
      <c r="L34" s="7"/>
    </row>
    <row r="35" spans="2:14" ht="15" x14ac:dyDescent="0.2">
      <c r="B35" s="59"/>
      <c r="C35" s="142"/>
      <c r="D35" s="143"/>
      <c r="E35" s="143"/>
      <c r="F35" s="144"/>
      <c r="G35" s="145"/>
      <c r="H35" s="144"/>
      <c r="I35" s="140"/>
      <c r="J35" s="64"/>
      <c r="K35" s="25"/>
      <c r="L35" s="7"/>
    </row>
    <row r="36" spans="2:14" ht="15" x14ac:dyDescent="0.2">
      <c r="B36" s="59"/>
      <c r="C36" s="166" t="s">
        <v>15</v>
      </c>
      <c r="D36" s="139" t="s">
        <v>50</v>
      </c>
      <c r="E36" s="140"/>
      <c r="F36" s="140"/>
      <c r="G36" s="146"/>
      <c r="H36" s="145"/>
      <c r="I36" s="145"/>
      <c r="J36" s="64"/>
      <c r="K36" s="25"/>
    </row>
    <row r="37" spans="2:14" ht="15" x14ac:dyDescent="0.2">
      <c r="B37" s="59"/>
      <c r="C37" s="142"/>
      <c r="D37" s="140"/>
      <c r="E37" s="140"/>
      <c r="F37" s="145"/>
      <c r="G37" s="144"/>
      <c r="H37" s="145"/>
      <c r="I37" s="145"/>
      <c r="J37" s="64"/>
      <c r="K37" s="25"/>
    </row>
    <row r="38" spans="2:14" ht="15" x14ac:dyDescent="0.2">
      <c r="B38" s="59"/>
      <c r="C38" s="142"/>
      <c r="D38" s="140" t="s">
        <v>234</v>
      </c>
      <c r="E38" s="145"/>
      <c r="F38" s="145"/>
      <c r="G38" s="144"/>
      <c r="H38" s="144"/>
      <c r="I38" s="140"/>
      <c r="J38" s="64"/>
      <c r="K38" s="25"/>
    </row>
    <row r="39" spans="2:14" ht="15" x14ac:dyDescent="0.2">
      <c r="B39" s="59"/>
      <c r="C39" s="142"/>
      <c r="D39" s="140"/>
      <c r="E39" s="140"/>
      <c r="F39" s="145"/>
      <c r="G39" s="144"/>
      <c r="H39" s="144"/>
      <c r="I39" s="140"/>
      <c r="J39" s="64"/>
      <c r="K39" s="25"/>
      <c r="N39" s="116"/>
    </row>
    <row r="40" spans="2:14" ht="15" x14ac:dyDescent="0.2">
      <c r="B40" s="59"/>
      <c r="C40" s="140"/>
      <c r="D40" s="140" t="s">
        <v>51</v>
      </c>
      <c r="E40" s="145"/>
      <c r="F40" s="145"/>
      <c r="G40" s="145"/>
      <c r="H40" s="145"/>
      <c r="I40" s="144"/>
      <c r="J40" s="64"/>
      <c r="K40" s="25"/>
    </row>
    <row r="41" spans="2:14" ht="15" x14ac:dyDescent="0.2">
      <c r="B41" s="59"/>
      <c r="C41" s="142"/>
      <c r="D41" s="140"/>
      <c r="E41" s="140"/>
      <c r="F41" s="140"/>
      <c r="G41" s="144"/>
      <c r="H41" s="144"/>
      <c r="I41" s="144"/>
      <c r="J41" s="64"/>
      <c r="K41" s="25"/>
    </row>
    <row r="42" spans="2:14" ht="15" x14ac:dyDescent="0.2">
      <c r="B42" s="59"/>
      <c r="C42" s="142"/>
      <c r="D42" s="140" t="s">
        <v>220</v>
      </c>
      <c r="E42" s="140"/>
      <c r="F42" s="140"/>
      <c r="G42" s="144"/>
      <c r="H42" s="145"/>
      <c r="I42" s="144"/>
      <c r="J42" s="64"/>
      <c r="K42" s="25"/>
    </row>
    <row r="43" spans="2:14" ht="15" x14ac:dyDescent="0.2">
      <c r="B43" s="59"/>
      <c r="C43" s="142"/>
      <c r="D43" s="140" t="s">
        <v>244</v>
      </c>
      <c r="E43" s="140"/>
      <c r="F43" s="140"/>
      <c r="G43" s="144"/>
      <c r="H43" s="144"/>
      <c r="I43" s="144"/>
      <c r="J43" s="64"/>
      <c r="K43" s="25"/>
    </row>
    <row r="44" spans="2:14" ht="15" x14ac:dyDescent="0.2">
      <c r="B44" s="59"/>
      <c r="C44" s="142"/>
      <c r="D44" s="140"/>
      <c r="E44" s="147"/>
      <c r="F44" s="140"/>
      <c r="G44" s="144"/>
      <c r="H44" s="144"/>
      <c r="I44" s="144"/>
      <c r="J44" s="64"/>
      <c r="K44" s="25"/>
      <c r="L44" s="12">
        <f>+H52+H46</f>
        <v>0</v>
      </c>
    </row>
    <row r="45" spans="2:14" ht="15" x14ac:dyDescent="0.2">
      <c r="B45" s="59"/>
      <c r="C45" s="142"/>
      <c r="D45" s="140" t="s">
        <v>222</v>
      </c>
      <c r="E45" s="145"/>
      <c r="F45" s="140"/>
      <c r="G45" s="144"/>
      <c r="H45" s="144"/>
      <c r="I45" s="144"/>
      <c r="J45" s="64"/>
      <c r="K45" s="25"/>
    </row>
    <row r="46" spans="2:14" ht="15" x14ac:dyDescent="0.2">
      <c r="B46" s="59"/>
      <c r="C46" s="142"/>
      <c r="D46" s="140" t="s">
        <v>235</v>
      </c>
      <c r="E46" s="145"/>
      <c r="F46" s="140"/>
      <c r="G46" s="144"/>
      <c r="H46" s="144"/>
      <c r="I46" s="144"/>
      <c r="J46" s="64"/>
      <c r="K46" s="25"/>
    </row>
    <row r="47" spans="2:14" ht="15" x14ac:dyDescent="0.2">
      <c r="B47" s="59"/>
      <c r="C47" s="142"/>
      <c r="D47" s="147"/>
      <c r="E47" s="145"/>
      <c r="F47" s="140"/>
      <c r="G47" s="144"/>
      <c r="H47" s="144"/>
      <c r="I47" s="144"/>
      <c r="J47" s="64"/>
      <c r="K47" s="25"/>
      <c r="L47" s="12">
        <f>+H54-L44</f>
        <v>0</v>
      </c>
    </row>
    <row r="48" spans="2:14" ht="15" x14ac:dyDescent="0.2">
      <c r="B48" s="59"/>
      <c r="C48" s="142"/>
      <c r="D48" s="326" t="s">
        <v>223</v>
      </c>
      <c r="E48" s="326"/>
      <c r="F48" s="326"/>
      <c r="G48" s="325"/>
      <c r="H48" s="325"/>
      <c r="I48" s="326"/>
      <c r="J48" s="64"/>
      <c r="K48" s="25"/>
      <c r="L48" s="12">
        <f>+L47-H39</f>
        <v>0</v>
      </c>
    </row>
    <row r="49" spans="2:13" ht="15" x14ac:dyDescent="0.2">
      <c r="B49" s="59"/>
      <c r="C49" s="142"/>
      <c r="D49" s="323" t="s">
        <v>224</v>
      </c>
      <c r="E49" s="324"/>
      <c r="F49" s="326"/>
      <c r="G49" s="325"/>
      <c r="H49" s="325"/>
      <c r="I49" s="325"/>
      <c r="J49" s="64"/>
      <c r="K49" s="25"/>
      <c r="L49" s="12">
        <f>+H33+H39</f>
        <v>0</v>
      </c>
    </row>
    <row r="50" spans="2:13" ht="15" x14ac:dyDescent="0.2">
      <c r="B50" s="59"/>
      <c r="C50" s="142"/>
      <c r="D50" s="326" t="s">
        <v>257</v>
      </c>
      <c r="E50" s="326"/>
      <c r="F50" s="326"/>
      <c r="G50" s="325"/>
      <c r="H50" s="325"/>
      <c r="I50" s="325"/>
      <c r="J50" s="64"/>
      <c r="K50" s="25"/>
      <c r="L50" s="6"/>
    </row>
    <row r="51" spans="2:13" ht="15" x14ac:dyDescent="0.2">
      <c r="B51" s="59"/>
      <c r="C51" s="142"/>
      <c r="D51" s="323" t="s">
        <v>52</v>
      </c>
      <c r="E51" s="326"/>
      <c r="F51" s="326"/>
      <c r="G51" s="325"/>
      <c r="H51" s="325"/>
      <c r="I51" s="326"/>
      <c r="J51" s="64"/>
      <c r="K51" s="25"/>
    </row>
    <row r="52" spans="2:13" ht="15" x14ac:dyDescent="0.2">
      <c r="B52" s="59"/>
      <c r="C52" s="142"/>
      <c r="D52" s="145"/>
      <c r="E52" s="145"/>
      <c r="F52" s="145"/>
      <c r="G52" s="144"/>
      <c r="H52" s="144"/>
      <c r="I52" s="145"/>
      <c r="J52" s="64"/>
      <c r="K52" s="25"/>
      <c r="L52" s="31"/>
    </row>
    <row r="53" spans="2:13" ht="15" x14ac:dyDescent="0.2">
      <c r="B53" s="59"/>
      <c r="C53" s="142"/>
      <c r="D53" s="147"/>
      <c r="E53" s="145"/>
      <c r="F53" s="145"/>
      <c r="G53" s="144"/>
      <c r="H53" s="144"/>
      <c r="I53" s="145"/>
      <c r="J53" s="64"/>
      <c r="K53" s="25"/>
    </row>
    <row r="54" spans="2:13" ht="15" x14ac:dyDescent="0.2">
      <c r="B54" s="59"/>
      <c r="C54" s="166" t="s">
        <v>16</v>
      </c>
      <c r="D54" s="139" t="s">
        <v>53</v>
      </c>
      <c r="E54" s="140"/>
      <c r="F54" s="140"/>
      <c r="G54" s="140"/>
      <c r="H54" s="148"/>
      <c r="I54" s="145"/>
      <c r="J54" s="64"/>
      <c r="K54" s="25"/>
    </row>
    <row r="55" spans="2:13" ht="15" x14ac:dyDescent="0.2">
      <c r="B55" s="59"/>
      <c r="C55" s="166"/>
      <c r="D55" s="139"/>
      <c r="E55" s="140"/>
      <c r="F55" s="140"/>
      <c r="G55" s="140"/>
      <c r="H55" s="148"/>
      <c r="I55" s="145"/>
      <c r="J55" s="64"/>
      <c r="K55" s="25"/>
    </row>
    <row r="56" spans="2:13" ht="15" x14ac:dyDescent="0.2">
      <c r="B56" s="59"/>
      <c r="C56" s="149"/>
      <c r="D56" s="140" t="s">
        <v>228</v>
      </c>
      <c r="E56" s="138"/>
      <c r="F56" s="140"/>
      <c r="G56" s="140"/>
      <c r="H56" s="148"/>
      <c r="I56" s="145"/>
      <c r="J56" s="64"/>
      <c r="K56" s="25"/>
      <c r="M56" s="6"/>
    </row>
    <row r="57" spans="2:13" ht="13.5" customHeight="1" x14ac:dyDescent="0.2">
      <c r="B57" s="59"/>
      <c r="C57" s="166"/>
      <c r="D57" s="140" t="s">
        <v>229</v>
      </c>
      <c r="E57" s="138"/>
      <c r="F57" s="140"/>
      <c r="G57" s="144"/>
      <c r="H57" s="150"/>
      <c r="I57" s="145"/>
      <c r="J57" s="64"/>
      <c r="K57" s="25"/>
      <c r="L57" s="12">
        <f>2900464.28-2797400</f>
        <v>103064.2799999998</v>
      </c>
      <c r="M57" s="6"/>
    </row>
    <row r="58" spans="2:13" ht="15" x14ac:dyDescent="0.2">
      <c r="B58" s="59"/>
      <c r="C58" s="166"/>
      <c r="D58" s="140"/>
      <c r="E58" s="140"/>
      <c r="F58" s="140"/>
      <c r="G58" s="144"/>
      <c r="H58" s="144"/>
      <c r="I58" s="145"/>
      <c r="J58" s="64"/>
      <c r="K58" s="25"/>
    </row>
    <row r="59" spans="2:13" ht="15" x14ac:dyDescent="0.2">
      <c r="B59" s="59"/>
      <c r="C59" s="166" t="s">
        <v>17</v>
      </c>
      <c r="D59" s="139" t="s">
        <v>221</v>
      </c>
      <c r="E59" s="140"/>
      <c r="F59" s="140"/>
      <c r="G59" s="144"/>
      <c r="H59" s="148"/>
      <c r="I59" s="144"/>
      <c r="J59" s="64"/>
      <c r="K59" s="25"/>
      <c r="M59" s="6"/>
    </row>
    <row r="60" spans="2:13" ht="15" x14ac:dyDescent="0.2">
      <c r="B60" s="59"/>
      <c r="C60" s="166"/>
      <c r="D60" s="139"/>
      <c r="E60" s="140"/>
      <c r="F60" s="140"/>
      <c r="G60" s="144"/>
      <c r="H60" s="148"/>
      <c r="I60" s="144"/>
      <c r="J60" s="64"/>
      <c r="K60" s="25"/>
      <c r="M60" s="6"/>
    </row>
    <row r="61" spans="2:13" ht="14.25" customHeight="1" x14ac:dyDescent="0.2">
      <c r="B61" s="59"/>
      <c r="C61" s="166"/>
      <c r="D61" s="140" t="s">
        <v>242</v>
      </c>
      <c r="E61" s="138"/>
      <c r="F61" s="140"/>
      <c r="G61" s="140"/>
      <c r="H61" s="148"/>
      <c r="I61" s="140"/>
      <c r="J61" s="64"/>
      <c r="K61" s="25"/>
    </row>
    <row r="62" spans="2:13" ht="13.5" customHeight="1" x14ac:dyDescent="0.2">
      <c r="B62" s="59"/>
      <c r="C62" s="141"/>
      <c r="D62" s="140" t="s">
        <v>259</v>
      </c>
      <c r="E62" s="140"/>
      <c r="F62" s="140"/>
      <c r="G62" s="140"/>
      <c r="H62" s="148"/>
      <c r="I62" s="144"/>
      <c r="J62" s="64"/>
      <c r="K62" s="25"/>
    </row>
    <row r="63" spans="2:13" ht="15" hidden="1" x14ac:dyDescent="0.2">
      <c r="B63" s="59"/>
      <c r="C63" s="141"/>
      <c r="D63" s="140"/>
      <c r="E63" s="140"/>
      <c r="F63" s="140"/>
      <c r="G63" s="140"/>
      <c r="H63" s="151"/>
      <c r="I63" s="140"/>
      <c r="J63" s="64"/>
      <c r="K63" s="25"/>
    </row>
    <row r="64" spans="2:13" ht="15" x14ac:dyDescent="0.2">
      <c r="B64" s="59"/>
      <c r="C64" s="141"/>
      <c r="D64" s="140" t="s">
        <v>258</v>
      </c>
      <c r="E64" s="140"/>
      <c r="F64" s="140"/>
      <c r="G64" s="140"/>
      <c r="H64" s="151"/>
      <c r="I64" s="140"/>
      <c r="J64" s="64"/>
      <c r="K64" s="25"/>
    </row>
    <row r="65" spans="1:14" ht="15" hidden="1" x14ac:dyDescent="0.2">
      <c r="B65" s="59"/>
      <c r="C65" s="141"/>
      <c r="D65" s="140"/>
      <c r="E65" s="140"/>
      <c r="F65" s="140"/>
      <c r="G65" s="140"/>
      <c r="H65" s="151"/>
      <c r="I65" s="140"/>
      <c r="J65" s="64"/>
      <c r="K65" s="25"/>
      <c r="L65" s="12">
        <v>1577007.7</v>
      </c>
    </row>
    <row r="66" spans="1:14" ht="15" x14ac:dyDescent="0.2">
      <c r="B66" s="59"/>
      <c r="C66" s="141"/>
      <c r="D66" s="140"/>
      <c r="E66" s="140"/>
      <c r="F66" s="140"/>
      <c r="G66" s="140"/>
      <c r="H66" s="148"/>
      <c r="I66" s="140"/>
      <c r="J66" s="64"/>
      <c r="K66" s="25"/>
    </row>
    <row r="67" spans="1:14" ht="17.25" customHeight="1" x14ac:dyDescent="0.2">
      <c r="B67" s="59"/>
      <c r="C67" s="166"/>
      <c r="D67" s="140" t="s">
        <v>268</v>
      </c>
      <c r="E67" s="138"/>
      <c r="F67" s="145"/>
      <c r="G67" s="152"/>
      <c r="H67" s="153"/>
      <c r="I67" s="154"/>
      <c r="J67" s="64"/>
      <c r="K67" s="25"/>
      <c r="N67" s="6"/>
    </row>
    <row r="68" spans="1:14" ht="13.5" customHeight="1" x14ac:dyDescent="0.2">
      <c r="B68" s="59"/>
      <c r="C68" s="166"/>
      <c r="D68" s="140" t="s">
        <v>266</v>
      </c>
      <c r="E68" s="138"/>
      <c r="F68" s="145"/>
      <c r="G68" s="152"/>
      <c r="H68" s="153"/>
      <c r="I68" s="154"/>
      <c r="J68" s="64"/>
      <c r="K68" s="25"/>
      <c r="N68" s="6"/>
    </row>
    <row r="69" spans="1:14" ht="15" x14ac:dyDescent="0.2">
      <c r="B69" s="59"/>
      <c r="C69" s="141"/>
      <c r="D69" s="140" t="s">
        <v>267</v>
      </c>
      <c r="E69" s="138"/>
      <c r="F69" s="155"/>
      <c r="G69" s="144"/>
      <c r="H69" s="156"/>
      <c r="I69" s="140"/>
      <c r="J69" s="64"/>
      <c r="K69" s="25"/>
      <c r="L69" s="29"/>
    </row>
    <row r="70" spans="1:14" ht="15" x14ac:dyDescent="0.2">
      <c r="B70" s="59"/>
      <c r="C70" s="141"/>
      <c r="D70" s="140"/>
      <c r="E70" s="140"/>
      <c r="F70" s="144"/>
      <c r="G70" s="140"/>
      <c r="H70" s="145"/>
      <c r="I70" s="157"/>
      <c r="J70" s="64"/>
      <c r="K70" s="25"/>
      <c r="L70" s="29"/>
    </row>
    <row r="71" spans="1:14" ht="17.25" customHeight="1" x14ac:dyDescent="0.2">
      <c r="B71" s="59"/>
      <c r="C71" s="166" t="s">
        <v>18</v>
      </c>
      <c r="D71" s="158" t="s">
        <v>54</v>
      </c>
      <c r="E71" s="140"/>
      <c r="F71" s="145"/>
      <c r="G71" s="144"/>
      <c r="H71" s="159"/>
      <c r="I71" s="159"/>
      <c r="J71" s="64"/>
      <c r="K71" s="25"/>
    </row>
    <row r="72" spans="1:14" ht="14.25" customHeight="1" x14ac:dyDescent="0.2">
      <c r="A72" s="7"/>
      <c r="B72" s="59"/>
      <c r="C72" s="140"/>
      <c r="D72" s="149"/>
      <c r="E72" s="140"/>
      <c r="F72" s="145"/>
      <c r="G72" s="144"/>
      <c r="H72" s="159"/>
      <c r="I72" s="159"/>
      <c r="J72" s="64"/>
      <c r="K72" s="25"/>
    </row>
    <row r="73" spans="1:14" ht="15" x14ac:dyDescent="0.2">
      <c r="B73" s="59"/>
      <c r="C73" s="140"/>
      <c r="D73" s="140" t="s">
        <v>260</v>
      </c>
      <c r="E73" s="140"/>
      <c r="F73" s="156"/>
      <c r="G73" s="144"/>
      <c r="H73" s="159"/>
      <c r="I73" s="159"/>
      <c r="J73" s="64"/>
      <c r="K73" s="25"/>
    </row>
    <row r="74" spans="1:14" ht="15.75" customHeight="1" x14ac:dyDescent="0.2">
      <c r="A74" s="7"/>
      <c r="B74" s="59"/>
      <c r="C74" s="140"/>
      <c r="D74" s="140"/>
      <c r="E74" s="140"/>
      <c r="F74" s="145"/>
      <c r="G74" s="144"/>
      <c r="H74" s="160"/>
      <c r="I74" s="159"/>
      <c r="J74" s="64"/>
      <c r="K74" s="25"/>
    </row>
    <row r="75" spans="1:14" ht="15" x14ac:dyDescent="0.2">
      <c r="A75" s="7"/>
      <c r="B75" s="59"/>
      <c r="C75" s="140"/>
      <c r="D75" s="140"/>
      <c r="E75" s="140"/>
      <c r="F75" s="145"/>
      <c r="G75" s="144"/>
      <c r="H75" s="159"/>
      <c r="I75" s="159"/>
      <c r="J75" s="64"/>
      <c r="K75" s="25"/>
    </row>
    <row r="76" spans="1:14" ht="15" hidden="1" x14ac:dyDescent="0.2">
      <c r="B76" s="59"/>
      <c r="C76" s="140"/>
      <c r="D76" s="140"/>
      <c r="E76" s="140"/>
      <c r="F76" s="145"/>
      <c r="G76" s="144"/>
      <c r="H76" s="159"/>
      <c r="I76" s="159"/>
      <c r="J76" s="64"/>
      <c r="K76" s="25"/>
    </row>
    <row r="77" spans="1:14" ht="15" x14ac:dyDescent="0.2">
      <c r="B77" s="59"/>
      <c r="C77" s="140"/>
      <c r="D77" s="140" t="s">
        <v>261</v>
      </c>
      <c r="E77" s="140"/>
      <c r="F77" s="145"/>
      <c r="G77" s="161"/>
      <c r="H77" s="159"/>
      <c r="I77" s="159"/>
      <c r="J77" s="64"/>
      <c r="K77" s="25"/>
    </row>
    <row r="78" spans="1:14" ht="15" x14ac:dyDescent="0.2">
      <c r="B78" s="59"/>
      <c r="C78" s="140"/>
      <c r="D78" s="140" t="s">
        <v>262</v>
      </c>
      <c r="E78" s="140"/>
      <c r="F78" s="145"/>
      <c r="G78" s="144"/>
      <c r="H78" s="159"/>
      <c r="I78" s="159"/>
      <c r="J78" s="64"/>
      <c r="K78" s="25"/>
    </row>
    <row r="79" spans="1:14" ht="15" x14ac:dyDescent="0.2">
      <c r="B79" s="59"/>
      <c r="C79" s="140"/>
      <c r="D79" s="140" t="s">
        <v>263</v>
      </c>
      <c r="E79" s="140"/>
      <c r="F79" s="145"/>
      <c r="G79" s="144"/>
      <c r="H79" s="159"/>
      <c r="I79" s="159"/>
      <c r="J79" s="64"/>
      <c r="K79" s="25"/>
    </row>
    <row r="80" spans="1:14" ht="15" x14ac:dyDescent="0.2">
      <c r="B80" s="59"/>
      <c r="C80" s="145"/>
      <c r="D80" s="145"/>
      <c r="E80" s="140"/>
      <c r="F80" s="145"/>
      <c r="G80" s="162"/>
      <c r="H80" s="162"/>
      <c r="I80" s="162"/>
      <c r="J80" s="64"/>
      <c r="K80" s="25"/>
    </row>
    <row r="81" spans="2:13" ht="15" x14ac:dyDescent="0.2">
      <c r="B81" s="59"/>
      <c r="C81" s="145"/>
      <c r="D81" s="145" t="s">
        <v>264</v>
      </c>
      <c r="E81" s="140"/>
      <c r="F81" s="140"/>
      <c r="G81" s="159"/>
      <c r="H81" s="159"/>
      <c r="I81" s="159"/>
      <c r="J81" s="64"/>
      <c r="K81" s="25"/>
    </row>
    <row r="82" spans="2:13" ht="15" x14ac:dyDescent="0.2">
      <c r="B82" s="59"/>
      <c r="C82" s="145"/>
      <c r="D82" s="145" t="s">
        <v>265</v>
      </c>
      <c r="E82" s="140"/>
      <c r="F82" s="140"/>
      <c r="G82" s="159"/>
      <c r="H82" s="159"/>
      <c r="I82" s="159"/>
      <c r="J82" s="64"/>
      <c r="K82" s="25"/>
    </row>
    <row r="83" spans="2:13" ht="15" x14ac:dyDescent="0.2">
      <c r="B83" s="59"/>
      <c r="C83" s="145"/>
      <c r="D83" s="145"/>
      <c r="E83" s="140"/>
      <c r="F83" s="140"/>
      <c r="G83" s="159"/>
      <c r="H83" s="159"/>
      <c r="I83" s="159"/>
      <c r="J83" s="64"/>
      <c r="K83" s="25"/>
    </row>
    <row r="84" spans="2:13" ht="15.75" thickBot="1" x14ac:dyDescent="0.25">
      <c r="B84" s="73"/>
      <c r="C84" s="163"/>
      <c r="D84" s="163"/>
      <c r="E84" s="164"/>
      <c r="F84" s="164"/>
      <c r="G84" s="165"/>
      <c r="H84" s="165"/>
      <c r="I84" s="165"/>
      <c r="J84" s="74"/>
      <c r="K84" s="25"/>
    </row>
    <row r="85" spans="2:13" ht="15" thickTop="1" x14ac:dyDescent="0.2">
      <c r="C85" s="46"/>
    </row>
    <row r="86" spans="2:13" x14ac:dyDescent="0.2">
      <c r="H86" s="21"/>
    </row>
    <row r="87" spans="2:13" x14ac:dyDescent="0.2">
      <c r="H87" s="21"/>
    </row>
    <row r="88" spans="2:13" x14ac:dyDescent="0.2">
      <c r="D88" s="32"/>
      <c r="E88" s="34"/>
      <c r="F88" s="8"/>
      <c r="G88" s="33"/>
      <c r="H88" s="25"/>
    </row>
    <row r="89" spans="2:13" x14ac:dyDescent="0.2">
      <c r="D89" s="32"/>
      <c r="E89" s="34"/>
      <c r="F89" s="8"/>
      <c r="G89" s="33"/>
      <c r="H89" s="25"/>
      <c r="M89" s="57"/>
    </row>
    <row r="90" spans="2:13" x14ac:dyDescent="0.2">
      <c r="H90" s="35"/>
      <c r="M90" s="57"/>
    </row>
    <row r="91" spans="2:13" x14ac:dyDescent="0.2">
      <c r="H91" s="35"/>
      <c r="M91" s="57"/>
    </row>
    <row r="92" spans="2:13" ht="15" x14ac:dyDescent="0.2">
      <c r="H92" s="35"/>
      <c r="M92" s="115"/>
    </row>
    <row r="93" spans="2:13" ht="15" x14ac:dyDescent="0.2">
      <c r="H93" s="35"/>
      <c r="M93" s="115"/>
    </row>
    <row r="94" spans="2:13" ht="15" x14ac:dyDescent="0.2">
      <c r="H94" s="35"/>
      <c r="M94" s="115"/>
    </row>
    <row r="95" spans="2:13" ht="15" x14ac:dyDescent="0.2">
      <c r="H95" s="35"/>
      <c r="M95" s="115"/>
    </row>
    <row r="96" spans="2:13" ht="15" x14ac:dyDescent="0.2">
      <c r="H96" s="35"/>
      <c r="M96" s="115"/>
    </row>
    <row r="97" spans="8:13" ht="15" x14ac:dyDescent="0.2">
      <c r="H97" s="35"/>
      <c r="M97" s="115"/>
    </row>
    <row r="98" spans="8:13" x14ac:dyDescent="0.2">
      <c r="H98" s="35"/>
      <c r="M98" s="57"/>
    </row>
    <row r="99" spans="8:13" x14ac:dyDescent="0.2">
      <c r="H99" s="35"/>
      <c r="M99" s="57"/>
    </row>
    <row r="100" spans="8:13" x14ac:dyDescent="0.2">
      <c r="H100" s="35"/>
      <c r="M100" s="57"/>
    </row>
    <row r="101" spans="8:13" x14ac:dyDescent="0.2">
      <c r="H101" s="35"/>
      <c r="M101" s="57"/>
    </row>
    <row r="102" spans="8:13" x14ac:dyDescent="0.2">
      <c r="H102" s="36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M165"/>
  <sheetViews>
    <sheetView zoomScale="120" zoomScaleNormal="120" workbookViewId="0">
      <selection activeCell="H19" sqref="H19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3" width="11.42578125" style="2" customWidth="1"/>
    <col min="14" max="16384" width="11.42578125" style="1"/>
  </cols>
  <sheetData>
    <row r="2" spans="3:11" ht="15.75" thickBot="1" x14ac:dyDescent="0.25"/>
    <row r="3" spans="3:11" ht="15.75" thickTop="1" x14ac:dyDescent="0.2">
      <c r="C3" s="208"/>
      <c r="D3" s="209"/>
      <c r="E3" s="209"/>
      <c r="F3" s="209"/>
      <c r="G3" s="209"/>
      <c r="H3" s="209"/>
      <c r="I3" s="209"/>
      <c r="J3" s="209"/>
      <c r="K3" s="210"/>
    </row>
    <row r="4" spans="3:11" x14ac:dyDescent="0.2">
      <c r="C4" s="211"/>
      <c r="D4" s="424"/>
      <c r="E4" s="424"/>
      <c r="F4" s="424"/>
      <c r="G4" s="424"/>
      <c r="H4" s="424"/>
      <c r="I4" s="424"/>
      <c r="J4" s="424"/>
      <c r="K4" s="212"/>
    </row>
    <row r="5" spans="3:11" x14ac:dyDescent="0.2">
      <c r="C5" s="211"/>
      <c r="D5" s="424"/>
      <c r="E5" s="424"/>
      <c r="F5" s="424"/>
      <c r="G5" s="424"/>
      <c r="H5" s="424"/>
      <c r="I5" s="424"/>
      <c r="J5" s="424"/>
      <c r="K5" s="212"/>
    </row>
    <row r="6" spans="3:11" x14ac:dyDescent="0.2">
      <c r="C6" s="418" t="s">
        <v>190</v>
      </c>
      <c r="D6" s="419"/>
      <c r="E6" s="419"/>
      <c r="F6" s="419"/>
      <c r="G6" s="419"/>
      <c r="H6" s="419"/>
      <c r="I6" s="419"/>
      <c r="J6" s="419"/>
      <c r="K6" s="420"/>
    </row>
    <row r="7" spans="3:11" x14ac:dyDescent="0.2">
      <c r="C7" s="418" t="s">
        <v>273</v>
      </c>
      <c r="D7" s="419"/>
      <c r="E7" s="419"/>
      <c r="F7" s="419"/>
      <c r="G7" s="419"/>
      <c r="H7" s="419"/>
      <c r="I7" s="419"/>
      <c r="J7" s="419"/>
      <c r="K7" s="420"/>
    </row>
    <row r="8" spans="3:11" x14ac:dyDescent="0.2">
      <c r="C8" s="418" t="s">
        <v>167</v>
      </c>
      <c r="D8" s="419"/>
      <c r="E8" s="419"/>
      <c r="F8" s="419"/>
      <c r="G8" s="419"/>
      <c r="H8" s="419"/>
      <c r="I8" s="419"/>
      <c r="J8" s="419"/>
      <c r="K8" s="420"/>
    </row>
    <row r="9" spans="3:11" ht="15.75" thickBot="1" x14ac:dyDescent="0.25">
      <c r="C9" s="421"/>
      <c r="D9" s="422"/>
      <c r="E9" s="422"/>
      <c r="F9" s="422"/>
      <c r="G9" s="422"/>
      <c r="H9" s="422"/>
      <c r="I9" s="422"/>
      <c r="J9" s="422"/>
      <c r="K9" s="423"/>
    </row>
    <row r="10" spans="3:11" ht="6" customHeight="1" x14ac:dyDescent="0.2">
      <c r="C10" s="213"/>
      <c r="D10" s="170"/>
      <c r="E10" s="170"/>
      <c r="F10" s="170"/>
      <c r="G10" s="170"/>
      <c r="H10" s="170"/>
      <c r="I10" s="170"/>
      <c r="J10" s="170"/>
      <c r="K10" s="214"/>
    </row>
    <row r="11" spans="3:11" ht="18.600000000000001" customHeight="1" x14ac:dyDescent="0.2">
      <c r="C11" s="213"/>
      <c r="D11" s="43" t="s">
        <v>171</v>
      </c>
      <c r="E11" s="171"/>
      <c r="F11" s="264">
        <v>2023</v>
      </c>
      <c r="G11" s="172"/>
      <c r="H11" s="264">
        <v>2022</v>
      </c>
      <c r="I11" s="168"/>
      <c r="J11" s="172" t="s">
        <v>60</v>
      </c>
      <c r="K11" s="215"/>
    </row>
    <row r="12" spans="3:11" ht="3.6" customHeight="1" x14ac:dyDescent="0.2">
      <c r="C12" s="213"/>
      <c r="D12" s="171"/>
      <c r="E12" s="171"/>
      <c r="F12" s="168"/>
      <c r="G12" s="172"/>
      <c r="H12" s="172"/>
      <c r="I12" s="168"/>
      <c r="J12" s="172"/>
      <c r="K12" s="215"/>
    </row>
    <row r="13" spans="3:11" ht="15.6" customHeight="1" x14ac:dyDescent="0.2">
      <c r="C13" s="213"/>
      <c r="D13" s="51" t="s">
        <v>21</v>
      </c>
      <c r="E13" s="168"/>
      <c r="F13" s="168"/>
      <c r="G13" s="168"/>
      <c r="H13" s="173"/>
      <c r="I13" s="168"/>
      <c r="J13" s="168"/>
      <c r="K13" s="215"/>
    </row>
    <row r="14" spans="3:11" x14ac:dyDescent="0.2">
      <c r="C14" s="213"/>
      <c r="D14" s="168" t="s">
        <v>22</v>
      </c>
      <c r="E14" s="168"/>
      <c r="F14" s="281">
        <v>59903927.040000007</v>
      </c>
      <c r="G14" s="168"/>
      <c r="H14" s="281">
        <v>43982362</v>
      </c>
      <c r="I14" s="168"/>
      <c r="J14" s="175">
        <v>1462536.8</v>
      </c>
      <c r="K14" s="215"/>
    </row>
    <row r="15" spans="3:11" x14ac:dyDescent="0.2">
      <c r="C15" s="213"/>
      <c r="D15" s="168" t="s">
        <v>247</v>
      </c>
      <c r="E15" s="168"/>
      <c r="F15" s="281">
        <v>538122883.1400001</v>
      </c>
      <c r="G15" s="168"/>
      <c r="H15" s="281">
        <v>414624476</v>
      </c>
      <c r="I15" s="168"/>
      <c r="J15" s="175"/>
      <c r="K15" s="215"/>
    </row>
    <row r="16" spans="3:11" x14ac:dyDescent="0.2">
      <c r="C16" s="213"/>
      <c r="D16" s="168" t="s">
        <v>23</v>
      </c>
      <c r="E16" s="168"/>
      <c r="F16" s="281">
        <v>2797749</v>
      </c>
      <c r="G16" s="168"/>
      <c r="H16" s="281">
        <v>2797749</v>
      </c>
      <c r="I16" s="168"/>
      <c r="J16" s="175"/>
      <c r="K16" s="215"/>
    </row>
    <row r="17" spans="3:11" x14ac:dyDescent="0.2">
      <c r="C17" s="213"/>
      <c r="D17" s="168" t="s">
        <v>46</v>
      </c>
      <c r="E17" s="168"/>
      <c r="F17" s="281">
        <v>195866.85</v>
      </c>
      <c r="G17" s="168"/>
      <c r="H17" s="281">
        <v>281559</v>
      </c>
      <c r="I17" s="168"/>
      <c r="J17" s="175"/>
      <c r="K17" s="215"/>
    </row>
    <row r="18" spans="3:11" x14ac:dyDescent="0.2">
      <c r="C18" s="213"/>
      <c r="D18" s="168" t="s">
        <v>180</v>
      </c>
      <c r="E18" s="168"/>
      <c r="F18" s="281">
        <v>4617302.55</v>
      </c>
      <c r="G18" s="177"/>
      <c r="H18" s="281">
        <v>2897960</v>
      </c>
      <c r="I18" s="168"/>
      <c r="J18" s="177"/>
      <c r="K18" s="215"/>
    </row>
    <row r="19" spans="3:11" x14ac:dyDescent="0.2">
      <c r="C19" s="213"/>
      <c r="D19" s="168" t="s">
        <v>24</v>
      </c>
      <c r="E19" s="168"/>
      <c r="F19" s="281">
        <v>11947081.300000001</v>
      </c>
      <c r="G19" s="177"/>
      <c r="H19" s="281">
        <v>5426966</v>
      </c>
      <c r="I19" s="168"/>
      <c r="J19" s="177"/>
      <c r="K19" s="215"/>
    </row>
    <row r="20" spans="3:11" x14ac:dyDescent="0.2">
      <c r="C20" s="213"/>
      <c r="D20" s="168" t="s">
        <v>62</v>
      </c>
      <c r="E20" s="168"/>
      <c r="F20" s="281">
        <v>300271263.5</v>
      </c>
      <c r="G20" s="177"/>
      <c r="H20" s="281">
        <v>272621539</v>
      </c>
      <c r="I20" s="168"/>
      <c r="J20" s="177"/>
      <c r="K20" s="215"/>
    </row>
    <row r="21" spans="3:11" x14ac:dyDescent="0.2">
      <c r="C21" s="213"/>
      <c r="D21" s="168" t="s">
        <v>25</v>
      </c>
      <c r="E21" s="168"/>
      <c r="F21" s="281">
        <v>910441135.05999994</v>
      </c>
      <c r="G21" s="177"/>
      <c r="H21" s="281">
        <v>685398372</v>
      </c>
      <c r="I21" s="168"/>
      <c r="J21" s="177"/>
      <c r="K21" s="215"/>
    </row>
    <row r="22" spans="3:11" x14ac:dyDescent="0.2">
      <c r="C22" s="213"/>
      <c r="D22" s="168" t="s">
        <v>63</v>
      </c>
      <c r="E22" s="168"/>
      <c r="F22" s="282">
        <v>116700000</v>
      </c>
      <c r="G22" s="168"/>
      <c r="H22" s="282">
        <v>116700000</v>
      </c>
      <c r="I22" s="168"/>
      <c r="J22" s="175">
        <f>SUM(J19:J20)</f>
        <v>0</v>
      </c>
      <c r="K22" s="215"/>
    </row>
    <row r="23" spans="3:11" x14ac:dyDescent="0.2">
      <c r="C23" s="213"/>
      <c r="D23" s="136" t="s">
        <v>204</v>
      </c>
      <c r="E23" s="168"/>
      <c r="F23" s="330">
        <f>SUM(F14:F22)+1</f>
        <v>1944997209.4400001</v>
      </c>
      <c r="G23" s="168"/>
      <c r="H23" s="207">
        <f>SUM(H14:H22)</f>
        <v>1544730983</v>
      </c>
      <c r="I23" s="168"/>
      <c r="J23" s="168"/>
      <c r="K23" s="215"/>
    </row>
    <row r="24" spans="3:11" x14ac:dyDescent="0.2">
      <c r="C24" s="213"/>
      <c r="D24" s="263"/>
      <c r="E24" s="168"/>
      <c r="F24" s="331"/>
      <c r="G24" s="168"/>
      <c r="H24" s="174"/>
      <c r="I24" s="168"/>
      <c r="J24" s="168"/>
      <c r="K24" s="215"/>
    </row>
    <row r="25" spans="3:11" x14ac:dyDescent="0.2">
      <c r="C25" s="213"/>
      <c r="D25" s="43" t="s">
        <v>29</v>
      </c>
      <c r="E25" s="168"/>
      <c r="F25" s="332"/>
      <c r="G25" s="178"/>
      <c r="H25" s="179"/>
      <c r="I25" s="168"/>
      <c r="J25" s="177">
        <v>399912.37</v>
      </c>
      <c r="K25" s="215"/>
    </row>
    <row r="26" spans="3:11" x14ac:dyDescent="0.2">
      <c r="C26" s="213"/>
      <c r="D26" s="168" t="s">
        <v>26</v>
      </c>
      <c r="E26" s="176"/>
      <c r="F26" s="281">
        <v>533068665.16999996</v>
      </c>
      <c r="G26" s="168"/>
      <c r="H26" s="169">
        <v>497999687</v>
      </c>
      <c r="I26" s="168"/>
      <c r="J26" s="177"/>
      <c r="K26" s="215"/>
    </row>
    <row r="27" spans="3:11" ht="14.45" customHeight="1" x14ac:dyDescent="0.2">
      <c r="C27" s="213"/>
      <c r="D27" s="168" t="s">
        <v>186</v>
      </c>
      <c r="E27" s="168"/>
      <c r="F27" s="333">
        <v>-168440812.16999999</v>
      </c>
      <c r="G27" s="168"/>
      <c r="H27" s="184">
        <v>-166540121</v>
      </c>
      <c r="I27" s="168"/>
      <c r="J27" s="177"/>
      <c r="K27" s="215"/>
    </row>
    <row r="28" spans="3:11" ht="13.9" customHeight="1" x14ac:dyDescent="0.2">
      <c r="C28" s="213"/>
      <c r="D28" s="168" t="s">
        <v>183</v>
      </c>
      <c r="E28" s="168"/>
      <c r="F28" s="334">
        <v>607392.04</v>
      </c>
      <c r="G28" s="168"/>
      <c r="H28" s="274">
        <v>607392</v>
      </c>
      <c r="I28" s="168"/>
      <c r="J28" s="177"/>
      <c r="K28" s="215"/>
    </row>
    <row r="29" spans="3:11" ht="17.25" customHeight="1" x14ac:dyDescent="0.2">
      <c r="C29" s="213"/>
      <c r="D29" s="136" t="s">
        <v>205</v>
      </c>
      <c r="E29" s="180"/>
      <c r="F29" s="335">
        <f>SUM(F26:F28)</f>
        <v>365235245.04000002</v>
      </c>
      <c r="G29" s="168"/>
      <c r="H29" s="207">
        <f>SUM(H26:H28)</f>
        <v>332066958</v>
      </c>
      <c r="I29" s="168"/>
      <c r="J29" s="177"/>
      <c r="K29" s="215"/>
    </row>
    <row r="30" spans="3:11" ht="17.25" customHeight="1" x14ac:dyDescent="0.2">
      <c r="C30" s="213"/>
      <c r="D30" s="168"/>
      <c r="E30" s="168"/>
      <c r="F30" s="168"/>
      <c r="G30" s="168"/>
      <c r="H30" s="174"/>
      <c r="I30" s="168"/>
      <c r="J30" s="175">
        <f>SUM(J25:J25)</f>
        <v>399912.37</v>
      </c>
      <c r="K30" s="215"/>
    </row>
    <row r="31" spans="3:11" ht="16.149999999999999" customHeight="1" thickBot="1" x14ac:dyDescent="0.25">
      <c r="C31" s="213"/>
      <c r="D31" s="136" t="s">
        <v>37</v>
      </c>
      <c r="E31" s="168"/>
      <c r="F31" s="128">
        <f>+F29+F23</f>
        <v>2310232454.48</v>
      </c>
      <c r="G31" s="262"/>
      <c r="H31" s="128">
        <f>+H23+H29</f>
        <v>1876797941</v>
      </c>
      <c r="I31" s="168"/>
      <c r="J31" s="183">
        <f>+J14+J22+J30</f>
        <v>1862449.17</v>
      </c>
      <c r="K31" s="215"/>
    </row>
    <row r="32" spans="3:11" ht="10.9" customHeight="1" thickTop="1" x14ac:dyDescent="0.2">
      <c r="C32" s="213"/>
      <c r="D32" s="168"/>
      <c r="E32" s="168"/>
      <c r="F32" s="168"/>
      <c r="G32" s="168"/>
      <c r="H32" s="175"/>
      <c r="I32" s="168"/>
      <c r="J32" s="168"/>
      <c r="K32" s="215"/>
    </row>
    <row r="33" spans="3:11" ht="16.899999999999999" customHeight="1" x14ac:dyDescent="0.2">
      <c r="C33" s="213"/>
      <c r="D33" s="43" t="s">
        <v>28</v>
      </c>
      <c r="E33" s="168"/>
      <c r="F33" s="271"/>
      <c r="G33" s="177"/>
      <c r="H33" s="173"/>
      <c r="I33" s="168"/>
      <c r="J33" s="182">
        <v>-9259239.8100000005</v>
      </c>
      <c r="K33" s="215"/>
    </row>
    <row r="34" spans="3:11" ht="17.45" customHeight="1" x14ac:dyDescent="0.2">
      <c r="C34" s="213"/>
      <c r="D34" s="176" t="s">
        <v>34</v>
      </c>
      <c r="E34" s="168"/>
      <c r="F34" s="175"/>
      <c r="G34" s="168"/>
      <c r="H34" s="168"/>
      <c r="I34" s="168"/>
      <c r="J34" s="177"/>
      <c r="K34" s="215"/>
    </row>
    <row r="35" spans="3:11" ht="12.6" customHeight="1" x14ac:dyDescent="0.2">
      <c r="C35" s="216"/>
      <c r="D35" s="168" t="s">
        <v>32</v>
      </c>
      <c r="E35" s="176"/>
      <c r="F35" s="185">
        <v>31494282.629999999</v>
      </c>
      <c r="G35" s="168"/>
      <c r="H35" s="185">
        <v>10539506</v>
      </c>
      <c r="I35" s="168"/>
      <c r="J35" s="168"/>
      <c r="K35" s="215"/>
    </row>
    <row r="36" spans="3:11" ht="13.9" customHeight="1" x14ac:dyDescent="0.2">
      <c r="C36" s="216"/>
      <c r="D36" s="168" t="s">
        <v>31</v>
      </c>
      <c r="E36" s="176"/>
      <c r="F36" s="185">
        <v>63434807.170000002</v>
      </c>
      <c r="G36" s="172"/>
      <c r="H36" s="185">
        <v>79824357</v>
      </c>
      <c r="I36" s="168"/>
      <c r="J36" s="172" t="s">
        <v>60</v>
      </c>
      <c r="K36" s="215"/>
    </row>
    <row r="37" spans="3:11" ht="12.6" customHeight="1" x14ac:dyDescent="0.2">
      <c r="C37" s="216"/>
      <c r="D37" s="168" t="s">
        <v>122</v>
      </c>
      <c r="E37" s="176"/>
      <c r="F37" s="413">
        <v>339651.59</v>
      </c>
      <c r="G37" s="172"/>
      <c r="H37" s="186">
        <v>48354</v>
      </c>
      <c r="I37" s="168"/>
      <c r="J37" s="172"/>
      <c r="K37" s="215"/>
    </row>
    <row r="38" spans="3:11" ht="15" customHeight="1" x14ac:dyDescent="0.2">
      <c r="C38" s="216"/>
      <c r="D38" s="136" t="s">
        <v>202</v>
      </c>
      <c r="E38" s="168"/>
      <c r="F38" s="47">
        <f>SUM(F35:F37)+1</f>
        <v>95268742.390000001</v>
      </c>
      <c r="G38" s="177"/>
      <c r="H38" s="106">
        <f>SUM(H35:H37)</f>
        <v>90412217</v>
      </c>
      <c r="I38" s="168"/>
      <c r="J38" s="177"/>
      <c r="K38" s="215"/>
    </row>
    <row r="39" spans="3:11" ht="12" customHeight="1" x14ac:dyDescent="0.2">
      <c r="C39" s="216"/>
      <c r="D39" s="168"/>
      <c r="E39" s="168"/>
      <c r="F39" s="168"/>
      <c r="G39" s="177"/>
      <c r="H39" s="177"/>
      <c r="I39" s="168"/>
      <c r="J39" s="177"/>
      <c r="K39" s="215"/>
    </row>
    <row r="40" spans="3:11" x14ac:dyDescent="0.2">
      <c r="C40" s="216"/>
      <c r="D40" s="43" t="s">
        <v>33</v>
      </c>
      <c r="E40" s="168"/>
      <c r="F40" s="168"/>
      <c r="G40" s="177"/>
      <c r="H40" s="177"/>
      <c r="I40" s="168"/>
      <c r="J40" s="177"/>
      <c r="K40" s="215"/>
    </row>
    <row r="41" spans="3:11" x14ac:dyDescent="0.2">
      <c r="C41" s="216"/>
      <c r="D41" s="168" t="s">
        <v>30</v>
      </c>
      <c r="E41" s="176"/>
      <c r="F41" s="185">
        <v>1384327479.76</v>
      </c>
      <c r="G41" s="177"/>
      <c r="H41" s="177">
        <v>1090967979</v>
      </c>
      <c r="I41" s="168"/>
      <c r="J41" s="177"/>
      <c r="K41" s="215"/>
    </row>
    <row r="42" spans="3:11" ht="12.6" customHeight="1" x14ac:dyDescent="0.2">
      <c r="C42" s="216"/>
      <c r="D42" s="168" t="s">
        <v>156</v>
      </c>
      <c r="E42" s="176"/>
      <c r="F42" s="185">
        <v>64363856.680000007</v>
      </c>
      <c r="G42" s="177"/>
      <c r="H42" s="177">
        <v>9052519</v>
      </c>
      <c r="I42" s="168"/>
      <c r="J42" s="177"/>
      <c r="K42" s="215"/>
    </row>
    <row r="43" spans="3:11" ht="13.5" customHeight="1" x14ac:dyDescent="0.2">
      <c r="C43" s="216"/>
      <c r="D43" s="168" t="s">
        <v>157</v>
      </c>
      <c r="E43" s="176"/>
      <c r="F43" s="186">
        <v>116700000</v>
      </c>
      <c r="G43" s="177"/>
      <c r="H43" s="182">
        <v>116700000</v>
      </c>
      <c r="I43" s="168"/>
      <c r="J43" s="177"/>
      <c r="K43" s="215"/>
    </row>
    <row r="44" spans="3:11" ht="14.45" customHeight="1" x14ac:dyDescent="0.2">
      <c r="C44" s="216"/>
      <c r="D44" s="136" t="s">
        <v>191</v>
      </c>
      <c r="E44" s="168"/>
      <c r="F44" s="311">
        <f>SUM(F41:F43)+1</f>
        <v>1565391337.4400001</v>
      </c>
      <c r="G44" s="177"/>
      <c r="H44" s="47">
        <f>SUM(H41:H43)</f>
        <v>1216720498</v>
      </c>
      <c r="I44" s="168"/>
      <c r="J44" s="177"/>
      <c r="K44" s="215"/>
    </row>
    <row r="45" spans="3:11" ht="6.6" customHeight="1" x14ac:dyDescent="0.2">
      <c r="C45" s="216"/>
      <c r="D45" s="263"/>
      <c r="E45" s="168"/>
      <c r="F45" s="173"/>
      <c r="G45" s="177"/>
      <c r="H45" s="195"/>
      <c r="I45" s="168"/>
      <c r="J45" s="177"/>
      <c r="K45" s="215"/>
    </row>
    <row r="46" spans="3:11" ht="19.5" customHeight="1" thickBot="1" x14ac:dyDescent="0.25">
      <c r="C46" s="216"/>
      <c r="D46" s="136" t="s">
        <v>38</v>
      </c>
      <c r="E46" s="180"/>
      <c r="F46" s="198">
        <f>+F38+F44-1</f>
        <v>1660660078.8300002</v>
      </c>
      <c r="G46" s="177"/>
      <c r="H46" s="198">
        <f>+H38+H44</f>
        <v>1307132715</v>
      </c>
      <c r="I46" s="168"/>
      <c r="J46" s="177"/>
      <c r="K46" s="215"/>
    </row>
    <row r="47" spans="3:11" ht="10.9" customHeight="1" thickTop="1" x14ac:dyDescent="0.2">
      <c r="C47" s="216"/>
      <c r="D47" s="196"/>
      <c r="E47" s="168"/>
      <c r="F47" s="168"/>
      <c r="G47" s="175"/>
      <c r="H47" s="181"/>
      <c r="I47" s="168"/>
      <c r="J47" s="175" t="e">
        <f>+#REF!+#REF!+#REF!</f>
        <v>#REF!</v>
      </c>
      <c r="K47" s="215"/>
    </row>
    <row r="48" spans="3:11" ht="13.9" customHeight="1" x14ac:dyDescent="0.2">
      <c r="C48" s="216"/>
      <c r="D48" s="51" t="s">
        <v>192</v>
      </c>
      <c r="E48" s="168"/>
      <c r="F48" s="177"/>
      <c r="G48" s="177"/>
      <c r="H48" s="168"/>
      <c r="I48" s="168"/>
      <c r="J48" s="168"/>
      <c r="K48" s="215"/>
    </row>
    <row r="49" spans="3:13" x14ac:dyDescent="0.2">
      <c r="C49" s="216"/>
      <c r="D49" s="168" t="s">
        <v>43</v>
      </c>
      <c r="E49" s="168"/>
      <c r="F49" s="169">
        <v>94403308</v>
      </c>
      <c r="G49" s="177"/>
      <c r="H49" s="169">
        <v>94403309</v>
      </c>
      <c r="I49" s="168"/>
      <c r="J49" s="182">
        <v>53367236.979999997</v>
      </c>
      <c r="K49" s="215"/>
    </row>
    <row r="50" spans="3:13" x14ac:dyDescent="0.2">
      <c r="C50" s="216"/>
      <c r="D50" s="168" t="s">
        <v>193</v>
      </c>
      <c r="E50" s="168"/>
      <c r="F50" s="169">
        <v>494462832</v>
      </c>
      <c r="G50" s="177"/>
      <c r="H50" s="169">
        <v>493361225</v>
      </c>
      <c r="I50" s="168"/>
      <c r="J50" s="177"/>
      <c r="K50" s="215"/>
    </row>
    <row r="51" spans="3:13" x14ac:dyDescent="0.2">
      <c r="C51" s="216"/>
      <c r="D51" s="168" t="s">
        <v>35</v>
      </c>
      <c r="E51" s="168"/>
      <c r="F51" s="313">
        <v>60706235</v>
      </c>
      <c r="G51" s="177"/>
      <c r="H51" s="267">
        <v>-18099308</v>
      </c>
      <c r="I51" s="168"/>
      <c r="J51" s="177"/>
      <c r="K51" s="215"/>
    </row>
    <row r="52" spans="3:13" x14ac:dyDescent="0.2">
      <c r="C52" s="216"/>
      <c r="D52" s="136" t="s">
        <v>44</v>
      </c>
      <c r="E52" s="168"/>
      <c r="F52" s="203">
        <f>SUM(F49:F51)</f>
        <v>649572375</v>
      </c>
      <c r="G52" s="177"/>
      <c r="H52" s="317">
        <f>SUM(H49:H51)</f>
        <v>569665226</v>
      </c>
      <c r="I52" s="168"/>
      <c r="J52" s="177"/>
      <c r="K52" s="215"/>
    </row>
    <row r="53" spans="3:13" x14ac:dyDescent="0.2">
      <c r="C53" s="216"/>
      <c r="D53" s="168"/>
      <c r="E53" s="168"/>
      <c r="F53" s="177"/>
      <c r="G53" s="177"/>
      <c r="H53" s="177"/>
      <c r="I53" s="168"/>
      <c r="J53" s="168"/>
      <c r="K53" s="215"/>
    </row>
    <row r="54" spans="3:13" ht="15.75" thickBot="1" x14ac:dyDescent="0.25">
      <c r="C54" s="216"/>
      <c r="D54" s="136" t="s">
        <v>45</v>
      </c>
      <c r="E54" s="167"/>
      <c r="F54" s="128">
        <f>+F52+F46</f>
        <v>2310232453.8299999</v>
      </c>
      <c r="G54" s="55"/>
      <c r="H54" s="128">
        <f>+H52+H46</f>
        <v>1876797941</v>
      </c>
      <c r="I54" s="168"/>
      <c r="J54" s="183" t="e">
        <f>SUM(J47:J49)</f>
        <v>#REF!</v>
      </c>
      <c r="K54" s="215"/>
    </row>
    <row r="55" spans="3:13" ht="16.5" thickTop="1" thickBot="1" x14ac:dyDescent="0.25">
      <c r="C55" s="217"/>
      <c r="D55" s="218"/>
      <c r="E55" s="218"/>
      <c r="F55" s="218"/>
      <c r="G55" s="219"/>
      <c r="H55" s="219" t="s">
        <v>72</v>
      </c>
      <c r="I55" s="220"/>
      <c r="J55" s="220"/>
      <c r="K55" s="221"/>
    </row>
    <row r="56" spans="3:13" ht="15.75" thickTop="1" x14ac:dyDescent="0.2">
      <c r="C56" s="42"/>
      <c r="D56" s="167"/>
      <c r="E56" s="167"/>
      <c r="F56" s="336"/>
      <c r="G56" s="168"/>
      <c r="H56" s="173"/>
      <c r="I56" s="168"/>
      <c r="J56" s="182">
        <v>-5348157.34</v>
      </c>
      <c r="K56" s="168"/>
    </row>
    <row r="57" spans="3:13" x14ac:dyDescent="0.2">
      <c r="C57" s="42"/>
      <c r="D57" s="167"/>
      <c r="E57" s="167"/>
      <c r="F57" s="268"/>
      <c r="G57" s="268"/>
      <c r="H57" s="268"/>
      <c r="I57" s="168"/>
      <c r="J57" s="177"/>
      <c r="K57" s="168"/>
    </row>
    <row r="58" spans="3:13" x14ac:dyDescent="0.2">
      <c r="C58" s="42"/>
      <c r="D58" s="167"/>
      <c r="E58" s="167"/>
      <c r="F58" s="197"/>
      <c r="G58" s="197"/>
      <c r="H58" s="197"/>
      <c r="I58" s="168"/>
      <c r="J58" s="177"/>
      <c r="K58" s="168"/>
    </row>
    <row r="59" spans="3:13" x14ac:dyDescent="0.2">
      <c r="C59" s="199"/>
      <c r="D59" s="196"/>
      <c r="E59" s="196"/>
      <c r="F59" s="200"/>
      <c r="G59" s="196"/>
      <c r="H59" s="201"/>
      <c r="I59" s="196"/>
      <c r="J59" s="196"/>
      <c r="K59" s="196"/>
    </row>
    <row r="60" spans="3:13" x14ac:dyDescent="0.2">
      <c r="C60" s="17"/>
      <c r="D60" s="288" t="s">
        <v>271</v>
      </c>
      <c r="E60" s="188"/>
      <c r="F60" s="288"/>
      <c r="G60" s="289" t="s">
        <v>211</v>
      </c>
      <c r="H60" s="289"/>
      <c r="I60" s="188"/>
      <c r="J60" s="188"/>
      <c r="K60" s="188"/>
    </row>
    <row r="61" spans="3:13" x14ac:dyDescent="0.2">
      <c r="C61" s="5"/>
      <c r="D61" s="14" t="s">
        <v>272</v>
      </c>
      <c r="E61" s="189"/>
      <c r="F61" s="425" t="s">
        <v>36</v>
      </c>
      <c r="G61" s="425"/>
      <c r="H61" s="425"/>
      <c r="I61" s="190"/>
      <c r="J61" s="190"/>
      <c r="K61" s="191"/>
    </row>
    <row r="62" spans="3:13" x14ac:dyDescent="0.2">
      <c r="C62" s="17"/>
      <c r="D62" s="188"/>
      <c r="E62" s="188"/>
      <c r="F62" s="188"/>
      <c r="G62" s="188"/>
      <c r="H62" s="188"/>
      <c r="I62" s="188"/>
      <c r="J62" s="188"/>
      <c r="K62" s="188"/>
    </row>
    <row r="63" spans="3:13" x14ac:dyDescent="0.2">
      <c r="C63" s="17"/>
      <c r="D63" s="188"/>
      <c r="E63" s="188"/>
      <c r="F63" s="188"/>
      <c r="G63" s="188"/>
      <c r="H63" s="188"/>
      <c r="I63" s="188"/>
      <c r="J63" s="188"/>
      <c r="K63" s="188"/>
      <c r="L63" s="1"/>
      <c r="M63" s="1"/>
    </row>
    <row r="64" spans="3:13" x14ac:dyDescent="0.2">
      <c r="C64" s="17"/>
      <c r="D64" s="187"/>
      <c r="E64" s="188"/>
      <c r="F64" s="188"/>
      <c r="G64" s="188"/>
      <c r="H64" s="188"/>
      <c r="I64" s="188"/>
      <c r="J64" s="188"/>
      <c r="K64" s="188"/>
      <c r="L64" s="1"/>
      <c r="M64" s="1"/>
    </row>
    <row r="65" spans="3:13" x14ac:dyDescent="0.2">
      <c r="C65" s="17"/>
      <c r="D65" s="290" t="s">
        <v>250</v>
      </c>
      <c r="E65" s="291"/>
      <c r="F65" s="291"/>
      <c r="G65" s="202"/>
      <c r="H65" s="202"/>
      <c r="I65" s="202"/>
      <c r="J65" s="202"/>
      <c r="K65" s="188"/>
      <c r="L65" s="1"/>
      <c r="M65" s="1"/>
    </row>
    <row r="66" spans="3:13" x14ac:dyDescent="0.2">
      <c r="C66" s="17"/>
      <c r="D66" s="204" t="s">
        <v>253</v>
      </c>
      <c r="E66" s="192"/>
      <c r="F66" s="192"/>
      <c r="G66" s="192"/>
      <c r="H66" s="188"/>
      <c r="I66" s="192"/>
      <c r="J66" s="192"/>
      <c r="K66" s="188"/>
      <c r="L66" s="1"/>
      <c r="M66" s="1"/>
    </row>
    <row r="67" spans="3:13" x14ac:dyDescent="0.2">
      <c r="C67" s="16"/>
      <c r="D67" s="187"/>
      <c r="E67" s="187"/>
      <c r="F67" s="187"/>
      <c r="G67" s="187"/>
      <c r="H67" s="193"/>
      <c r="I67" s="187"/>
      <c r="J67" s="187"/>
      <c r="K67" s="187"/>
      <c r="L67" s="1"/>
      <c r="M67" s="1"/>
    </row>
    <row r="68" spans="3:13" x14ac:dyDescent="0.2">
      <c r="C68" s="16"/>
      <c r="D68" s="187"/>
      <c r="E68" s="187"/>
      <c r="F68" s="130"/>
      <c r="G68" s="187"/>
      <c r="H68" s="193"/>
      <c r="I68" s="187"/>
      <c r="J68" s="187"/>
      <c r="K68" s="187"/>
      <c r="L68" s="1"/>
      <c r="M68" s="1"/>
    </row>
    <row r="69" spans="3:13" x14ac:dyDescent="0.2">
      <c r="C69" s="16"/>
      <c r="D69" s="193"/>
      <c r="E69" s="187"/>
      <c r="F69" s="130"/>
      <c r="G69" s="187"/>
      <c r="H69" s="187"/>
      <c r="I69" s="187"/>
      <c r="J69" s="187"/>
      <c r="K69" s="187"/>
      <c r="L69" s="1"/>
      <c r="M69" s="1"/>
    </row>
    <row r="70" spans="3:13" x14ac:dyDescent="0.2">
      <c r="C70" s="16"/>
      <c r="D70" s="193"/>
      <c r="E70" s="187"/>
      <c r="F70" s="130"/>
      <c r="G70" s="187"/>
      <c r="H70" s="193"/>
      <c r="I70" s="187"/>
      <c r="J70" s="187"/>
      <c r="K70" s="187"/>
      <c r="L70" s="1"/>
      <c r="M70" s="1"/>
    </row>
    <row r="71" spans="3:13" x14ac:dyDescent="0.2">
      <c r="C71" s="16"/>
      <c r="D71" s="193"/>
      <c r="E71" s="187"/>
      <c r="F71" s="132"/>
      <c r="G71" s="187"/>
      <c r="H71" s="188"/>
      <c r="I71" s="187"/>
      <c r="J71" s="187"/>
      <c r="K71" s="187"/>
      <c r="L71" s="1"/>
      <c r="M71" s="1"/>
    </row>
    <row r="72" spans="3:13" x14ac:dyDescent="0.2">
      <c r="C72" s="16"/>
      <c r="D72" s="194"/>
      <c r="E72" s="187"/>
      <c r="F72" s="130"/>
      <c r="G72" s="187"/>
      <c r="H72" s="193"/>
      <c r="I72" s="187"/>
      <c r="J72" s="187"/>
      <c r="K72" s="187"/>
      <c r="L72" s="1"/>
      <c r="M72" s="1"/>
    </row>
    <row r="73" spans="3:13" x14ac:dyDescent="0.2">
      <c r="C73" s="16"/>
      <c r="D73" s="193"/>
      <c r="E73" s="187"/>
      <c r="F73" s="131"/>
      <c r="G73" s="187"/>
      <c r="H73" s="130"/>
      <c r="I73" s="187"/>
      <c r="J73" s="187"/>
      <c r="K73" s="187"/>
      <c r="L73" s="1"/>
      <c r="M73" s="1"/>
    </row>
    <row r="74" spans="3:13" x14ac:dyDescent="0.2">
      <c r="C74" s="16"/>
      <c r="D74" s="187"/>
      <c r="E74" s="187"/>
      <c r="F74" s="130"/>
      <c r="G74" s="187"/>
      <c r="H74" s="193"/>
      <c r="I74" s="187"/>
      <c r="J74" s="187"/>
      <c r="K74" s="187"/>
      <c r="L74" s="1"/>
      <c r="M74" s="1"/>
    </row>
    <row r="75" spans="3:13" x14ac:dyDescent="0.2">
      <c r="C75" s="16"/>
      <c r="D75" s="187"/>
      <c r="E75" s="187"/>
      <c r="F75" s="130">
        <f>+F54-F31</f>
        <v>-0.65000009536743164</v>
      </c>
      <c r="G75" s="187"/>
      <c r="H75" s="130">
        <f>+H54-H31</f>
        <v>0</v>
      </c>
      <c r="I75" s="187"/>
      <c r="J75" s="187"/>
      <c r="K75" s="187"/>
      <c r="L75" s="1"/>
      <c r="M75" s="1"/>
    </row>
    <row r="76" spans="3:13" x14ac:dyDescent="0.2">
      <c r="C76" s="16"/>
      <c r="D76" s="187"/>
      <c r="E76" s="187"/>
      <c r="F76" s="130"/>
      <c r="G76" s="187"/>
      <c r="H76" s="130"/>
      <c r="I76" s="187"/>
      <c r="J76" s="187"/>
      <c r="K76" s="187"/>
      <c r="L76" s="1"/>
      <c r="M76" s="1"/>
    </row>
    <row r="77" spans="3:13" x14ac:dyDescent="0.2">
      <c r="C77" s="16"/>
      <c r="D77" s="187"/>
      <c r="E77" s="187"/>
      <c r="F77" s="130"/>
      <c r="G77" s="187"/>
      <c r="H77" s="130"/>
      <c r="I77" s="187"/>
      <c r="J77" s="187"/>
      <c r="K77" s="187" t="s">
        <v>19</v>
      </c>
      <c r="L77" s="1"/>
      <c r="M77" s="1"/>
    </row>
    <row r="78" spans="3:13" s="2" customFormat="1" x14ac:dyDescent="0.2">
      <c r="C78" s="16"/>
      <c r="D78" s="187"/>
      <c r="E78" s="187"/>
      <c r="F78" s="130"/>
      <c r="G78" s="187"/>
      <c r="H78" s="130"/>
      <c r="I78" s="187"/>
      <c r="J78" s="187"/>
      <c r="K78" s="187"/>
    </row>
    <row r="79" spans="3:13" customFormat="1" ht="14.25" x14ac:dyDescent="0.2">
      <c r="C79" s="16"/>
      <c r="D79" s="187"/>
      <c r="E79" s="187"/>
      <c r="F79" s="130"/>
      <c r="G79" s="187"/>
      <c r="H79" s="132"/>
      <c r="I79" s="187"/>
      <c r="J79" s="187"/>
      <c r="K79" s="187"/>
    </row>
    <row r="80" spans="3:13" customFormat="1" ht="15" customHeight="1" x14ac:dyDescent="0.2">
      <c r="C80" s="16"/>
      <c r="D80" s="187"/>
      <c r="E80" s="187"/>
      <c r="F80" s="132"/>
      <c r="G80" s="187"/>
      <c r="H80" s="130"/>
      <c r="I80" s="187"/>
      <c r="J80" s="187"/>
      <c r="K80" s="187"/>
    </row>
    <row r="81" spans="3:11" s="2" customFormat="1" x14ac:dyDescent="0.2">
      <c r="C81" s="16"/>
      <c r="D81" s="187"/>
      <c r="E81" s="187"/>
      <c r="F81" s="130"/>
      <c r="G81" s="187"/>
      <c r="H81" s="193"/>
      <c r="I81" s="187"/>
      <c r="J81" s="187"/>
      <c r="K81" s="187"/>
    </row>
    <row r="82" spans="3:11" s="2" customFormat="1" x14ac:dyDescent="0.2">
      <c r="C82" s="16"/>
      <c r="D82" s="187"/>
      <c r="E82" s="187"/>
      <c r="F82" s="131"/>
      <c r="G82" s="187"/>
      <c r="H82" s="308"/>
      <c r="I82" s="187"/>
      <c r="J82" s="187"/>
      <c r="K82" s="187"/>
    </row>
    <row r="83" spans="3:11" s="2" customFormat="1" x14ac:dyDescent="0.2">
      <c r="C83" s="16"/>
      <c r="D83" s="187"/>
      <c r="E83" s="187"/>
      <c r="F83" s="130"/>
      <c r="G83" s="187"/>
      <c r="H83" s="308"/>
      <c r="I83" s="187"/>
      <c r="J83" s="187"/>
      <c r="K83" s="187"/>
    </row>
    <row r="84" spans="3:11" s="2" customFormat="1" x14ac:dyDescent="0.2">
      <c r="C84" s="16"/>
      <c r="D84" s="187"/>
      <c r="E84" s="187"/>
      <c r="F84" s="130"/>
      <c r="G84" s="187"/>
      <c r="H84" s="188"/>
      <c r="I84" s="187"/>
      <c r="J84" s="187"/>
      <c r="K84" s="187"/>
    </row>
    <row r="85" spans="3:11" x14ac:dyDescent="0.2">
      <c r="C85" s="16"/>
      <c r="D85" s="187"/>
      <c r="E85" s="187"/>
      <c r="F85" s="130"/>
      <c r="G85" s="187"/>
      <c r="H85" s="188"/>
      <c r="I85" s="187"/>
      <c r="J85" s="187"/>
      <c r="K85" s="187"/>
    </row>
    <row r="86" spans="3:11" x14ac:dyDescent="0.2">
      <c r="C86" s="16"/>
      <c r="D86" s="187"/>
      <c r="E86" s="187"/>
      <c r="F86" s="193"/>
      <c r="G86" s="187"/>
      <c r="H86" s="188"/>
      <c r="I86" s="187"/>
      <c r="J86" s="187"/>
      <c r="K86" s="187"/>
    </row>
    <row r="87" spans="3:11" x14ac:dyDescent="0.2">
      <c r="C87" s="16"/>
      <c r="D87" s="187"/>
      <c r="E87" s="187"/>
      <c r="F87" s="193"/>
      <c r="G87" s="187"/>
      <c r="H87" s="188"/>
      <c r="I87" s="187"/>
      <c r="J87" s="187"/>
      <c r="K87" s="187"/>
    </row>
    <row r="88" spans="3:11" x14ac:dyDescent="0.2">
      <c r="C88" s="16"/>
      <c r="D88" s="187"/>
      <c r="E88" s="187"/>
      <c r="F88" s="187"/>
      <c r="G88" s="187"/>
      <c r="H88" s="188"/>
      <c r="I88" s="187"/>
      <c r="J88" s="187"/>
      <c r="K88" s="187"/>
    </row>
    <row r="89" spans="3:11" x14ac:dyDescent="0.2">
      <c r="C89" s="16"/>
      <c r="D89" s="187"/>
      <c r="E89" s="187"/>
      <c r="F89" s="187"/>
      <c r="G89" s="187"/>
      <c r="H89" s="188"/>
      <c r="I89" s="187"/>
      <c r="J89" s="187"/>
      <c r="K89" s="187"/>
    </row>
    <row r="90" spans="3:11" x14ac:dyDescent="0.2">
      <c r="C90" s="16"/>
      <c r="D90" s="187"/>
      <c r="E90" s="187"/>
      <c r="F90" s="187"/>
      <c r="G90" s="187"/>
      <c r="H90" s="188"/>
      <c r="I90" s="187"/>
      <c r="J90" s="187"/>
      <c r="K90" s="187"/>
    </row>
    <row r="91" spans="3:11" x14ac:dyDescent="0.2">
      <c r="C91" s="16"/>
      <c r="D91" s="16"/>
      <c r="E91" s="16"/>
      <c r="F91" s="16"/>
      <c r="G91" s="16"/>
      <c r="H91" s="17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7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7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7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7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7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7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2:J182"/>
  <sheetViews>
    <sheetView topLeftCell="C94" zoomScaleNormal="100" zoomScaleSheetLayoutView="75" workbookViewId="0">
      <selection activeCell="L107" sqref="L107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6" style="12" customWidth="1"/>
    <col min="11" max="16384" width="11.42578125" style="12"/>
  </cols>
  <sheetData>
    <row r="2" spans="2:10" x14ac:dyDescent="0.2">
      <c r="B2" s="338"/>
      <c r="C2" s="339"/>
      <c r="D2" s="339"/>
      <c r="E2" s="339"/>
      <c r="F2" s="339"/>
      <c r="G2" s="339"/>
      <c r="H2" s="339"/>
      <c r="I2" s="339"/>
      <c r="J2" s="340"/>
    </row>
    <row r="3" spans="2:10" x14ac:dyDescent="0.2">
      <c r="B3" s="341"/>
      <c r="C3" s="27"/>
      <c r="D3" s="27"/>
      <c r="E3" s="27"/>
      <c r="F3" s="27"/>
      <c r="G3" s="27"/>
      <c r="H3" s="27"/>
      <c r="I3" s="27"/>
      <c r="J3" s="342"/>
    </row>
    <row r="4" spans="2:10" x14ac:dyDescent="0.2">
      <c r="B4" s="341"/>
      <c r="C4" s="27"/>
      <c r="D4" s="27"/>
      <c r="E4" s="27"/>
      <c r="F4" s="27"/>
      <c r="G4" s="27"/>
      <c r="H4" s="27"/>
      <c r="I4" s="27"/>
      <c r="J4" s="342"/>
    </row>
    <row r="5" spans="2:10" x14ac:dyDescent="0.2">
      <c r="B5" s="341"/>
      <c r="C5" s="27"/>
      <c r="D5" s="27"/>
      <c r="E5" s="27"/>
      <c r="F5" s="27"/>
      <c r="G5" s="27"/>
      <c r="H5" s="27"/>
      <c r="I5" s="27"/>
      <c r="J5" s="342"/>
    </row>
    <row r="6" spans="2:10" x14ac:dyDescent="0.2">
      <c r="B6" s="341"/>
      <c r="C6" s="415"/>
      <c r="D6" s="415"/>
      <c r="E6" s="415"/>
      <c r="F6" s="415"/>
      <c r="G6" s="415"/>
      <c r="H6" s="415"/>
      <c r="I6" s="415"/>
      <c r="J6" s="430"/>
    </row>
    <row r="7" spans="2:10" x14ac:dyDescent="0.2">
      <c r="B7" s="341"/>
      <c r="C7" s="415" t="s">
        <v>97</v>
      </c>
      <c r="D7" s="415"/>
      <c r="E7" s="415"/>
      <c r="F7" s="415"/>
      <c r="G7" s="415"/>
      <c r="H7" s="415"/>
      <c r="I7" s="415"/>
      <c r="J7" s="430"/>
    </row>
    <row r="8" spans="2:10" x14ac:dyDescent="0.2">
      <c r="B8" s="341"/>
      <c r="C8" s="415" t="str">
        <f>+RESULTADOS!B10</f>
        <v>DEL 01 DE ENERO AL 31 DE OCTUBRE 2023</v>
      </c>
      <c r="D8" s="415"/>
      <c r="E8" s="415"/>
      <c r="F8" s="415"/>
      <c r="G8" s="415"/>
      <c r="H8" s="415"/>
      <c r="I8" s="415"/>
      <c r="J8" s="430"/>
    </row>
    <row r="9" spans="2:10" x14ac:dyDescent="0.2">
      <c r="B9" s="341"/>
      <c r="C9" s="415" t="str">
        <f>+'SITUACION '!C8:K8</f>
        <v>(Valores en RD$)</v>
      </c>
      <c r="D9" s="415"/>
      <c r="E9" s="415"/>
      <c r="F9" s="415"/>
      <c r="G9" s="415"/>
      <c r="H9" s="415"/>
      <c r="I9" s="415"/>
      <c r="J9" s="430"/>
    </row>
    <row r="10" spans="2:10" x14ac:dyDescent="0.2">
      <c r="B10" s="341"/>
      <c r="C10" s="27"/>
      <c r="D10" s="27"/>
      <c r="E10" s="27"/>
      <c r="F10" s="27"/>
      <c r="G10" s="27"/>
      <c r="H10" s="27"/>
      <c r="I10" s="27"/>
      <c r="J10" s="342"/>
    </row>
    <row r="11" spans="2:10" x14ac:dyDescent="0.2">
      <c r="B11" s="358"/>
      <c r="C11" s="359"/>
      <c r="D11" s="359"/>
      <c r="E11" s="359"/>
      <c r="F11" s="359"/>
      <c r="G11" s="359"/>
      <c r="H11" s="359"/>
      <c r="I11" s="359"/>
      <c r="J11" s="360"/>
    </row>
    <row r="12" spans="2:10" x14ac:dyDescent="0.2">
      <c r="B12" s="123"/>
      <c r="C12" s="65"/>
      <c r="D12" s="63"/>
      <c r="E12" s="63"/>
      <c r="F12" s="63"/>
      <c r="G12" s="63"/>
      <c r="H12" s="63"/>
      <c r="I12" s="63"/>
      <c r="J12" s="343"/>
    </row>
    <row r="13" spans="2:10" x14ac:dyDescent="0.2">
      <c r="B13" s="123"/>
      <c r="C13" s="60" t="s">
        <v>115</v>
      </c>
      <c r="D13" s="61" t="s">
        <v>5</v>
      </c>
      <c r="E13" s="61"/>
      <c r="F13" s="62"/>
      <c r="G13" s="63"/>
      <c r="H13" s="63"/>
      <c r="I13" s="63"/>
      <c r="J13" s="343"/>
    </row>
    <row r="14" spans="2:10" x14ac:dyDescent="0.2">
      <c r="B14" s="123"/>
      <c r="C14" s="60"/>
      <c r="D14" s="61"/>
      <c r="E14" s="61"/>
      <c r="F14" s="62"/>
      <c r="G14" s="63"/>
      <c r="H14" s="63"/>
      <c r="I14" s="63"/>
      <c r="J14" s="343"/>
    </row>
    <row r="15" spans="2:10" x14ac:dyDescent="0.2">
      <c r="B15" s="123"/>
      <c r="C15" s="65"/>
      <c r="D15" s="63" t="s">
        <v>276</v>
      </c>
      <c r="E15" s="63"/>
      <c r="F15" s="63"/>
      <c r="G15" s="63"/>
      <c r="H15" s="63"/>
      <c r="I15" s="63"/>
      <c r="J15" s="343"/>
    </row>
    <row r="16" spans="2:10" x14ac:dyDescent="0.2">
      <c r="B16" s="123"/>
      <c r="C16" s="65"/>
      <c r="D16" s="63" t="s">
        <v>105</v>
      </c>
      <c r="E16" s="63"/>
      <c r="F16" s="63"/>
      <c r="G16" s="63"/>
      <c r="H16" s="63"/>
      <c r="I16" s="63"/>
      <c r="J16" s="343"/>
    </row>
    <row r="17" spans="2:10" x14ac:dyDescent="0.2">
      <c r="B17" s="123"/>
      <c r="C17" s="65"/>
      <c r="D17" s="63" t="s">
        <v>102</v>
      </c>
      <c r="E17" s="63"/>
      <c r="F17" s="63"/>
      <c r="G17" s="63"/>
      <c r="H17" s="63"/>
      <c r="I17" s="63"/>
      <c r="J17" s="343"/>
    </row>
    <row r="18" spans="2:10" x14ac:dyDescent="0.2">
      <c r="B18" s="123"/>
      <c r="C18" s="65"/>
      <c r="D18" s="63"/>
      <c r="E18" s="63"/>
      <c r="F18" s="63"/>
      <c r="G18" s="63"/>
      <c r="H18" s="63"/>
      <c r="I18" s="63"/>
      <c r="J18" s="343"/>
    </row>
    <row r="19" spans="2:10" ht="13.15" customHeight="1" x14ac:dyDescent="0.2">
      <c r="B19" s="123"/>
      <c r="C19" s="66"/>
      <c r="D19" s="67" t="s">
        <v>70</v>
      </c>
      <c r="E19" s="67"/>
      <c r="F19" s="63"/>
      <c r="G19" s="362"/>
      <c r="H19" s="52"/>
      <c r="I19" s="63"/>
      <c r="J19" s="343"/>
    </row>
    <row r="20" spans="2:10" hidden="1" x14ac:dyDescent="0.2">
      <c r="B20" s="123"/>
      <c r="C20" s="66"/>
      <c r="D20" s="63" t="s">
        <v>69</v>
      </c>
      <c r="E20" s="67"/>
      <c r="F20" s="63"/>
      <c r="G20" s="277">
        <v>0</v>
      </c>
      <c r="H20" s="52"/>
      <c r="I20" s="63"/>
      <c r="J20" s="343"/>
    </row>
    <row r="21" spans="2:10" x14ac:dyDescent="0.2">
      <c r="B21" s="123"/>
      <c r="C21" s="66"/>
      <c r="D21" s="63" t="s">
        <v>139</v>
      </c>
      <c r="E21" s="63"/>
      <c r="F21" s="63"/>
      <c r="G21" s="277">
        <v>100000</v>
      </c>
      <c r="H21" s="277"/>
      <c r="I21" s="362"/>
      <c r="J21" s="343"/>
    </row>
    <row r="22" spans="2:10" x14ac:dyDescent="0.2">
      <c r="B22" s="123"/>
      <c r="C22" s="66"/>
      <c r="D22" s="63" t="s">
        <v>162</v>
      </c>
      <c r="E22" s="58"/>
      <c r="F22" s="63"/>
      <c r="G22" s="285">
        <v>50000</v>
      </c>
      <c r="H22" s="285">
        <f>SUM(G20:G22)</f>
        <v>150000</v>
      </c>
      <c r="I22" s="362"/>
      <c r="J22" s="343"/>
    </row>
    <row r="23" spans="2:10" x14ac:dyDescent="0.2">
      <c r="B23" s="123"/>
      <c r="C23" s="66"/>
      <c r="D23" s="58"/>
      <c r="E23" s="58"/>
      <c r="F23" s="58"/>
      <c r="G23" s="319"/>
      <c r="H23" s="277"/>
      <c r="I23" s="362"/>
      <c r="J23" s="343"/>
    </row>
    <row r="24" spans="2:10" x14ac:dyDescent="0.2">
      <c r="B24" s="123"/>
      <c r="C24" s="66"/>
      <c r="D24" s="67" t="s">
        <v>99</v>
      </c>
      <c r="E24" s="67"/>
      <c r="F24" s="52"/>
      <c r="G24" s="319"/>
      <c r="H24" s="277"/>
      <c r="I24" s="362"/>
      <c r="J24" s="343"/>
    </row>
    <row r="25" spans="2:10" x14ac:dyDescent="0.2">
      <c r="B25" s="123"/>
      <c r="C25" s="66"/>
      <c r="D25" s="63" t="s">
        <v>100</v>
      </c>
      <c r="E25" s="63"/>
      <c r="F25" s="63"/>
      <c r="G25" s="364">
        <v>30998849.48</v>
      </c>
      <c r="H25" s="319"/>
      <c r="I25" s="319"/>
      <c r="J25" s="343"/>
    </row>
    <row r="26" spans="2:10" x14ac:dyDescent="0.2">
      <c r="B26" s="123"/>
      <c r="C26" s="66"/>
      <c r="D26" s="63" t="s">
        <v>101</v>
      </c>
      <c r="E26" s="63"/>
      <c r="F26" s="58"/>
      <c r="G26" s="277">
        <v>23825855.030000001</v>
      </c>
      <c r="H26" s="319"/>
      <c r="I26" s="319"/>
      <c r="J26" s="343"/>
    </row>
    <row r="27" spans="2:10" x14ac:dyDescent="0.2">
      <c r="B27" s="123"/>
      <c r="C27" s="66"/>
      <c r="D27" s="63" t="s">
        <v>110</v>
      </c>
      <c r="E27" s="58"/>
      <c r="F27" s="58"/>
      <c r="G27" s="277">
        <v>1747624.47</v>
      </c>
      <c r="H27" s="277"/>
      <c r="I27" s="362"/>
      <c r="J27" s="343"/>
    </row>
    <row r="28" spans="2:10" x14ac:dyDescent="0.2">
      <c r="B28" s="123"/>
      <c r="C28" s="66"/>
      <c r="D28" s="63" t="s">
        <v>111</v>
      </c>
      <c r="E28" s="63"/>
      <c r="F28" s="58"/>
      <c r="G28" s="277">
        <v>1025597.72</v>
      </c>
      <c r="H28" s="277"/>
      <c r="I28" s="362"/>
      <c r="J28" s="343"/>
    </row>
    <row r="29" spans="2:10" x14ac:dyDescent="0.2">
      <c r="B29" s="123"/>
      <c r="C29" s="66"/>
      <c r="D29" s="63" t="s">
        <v>270</v>
      </c>
      <c r="F29" s="58"/>
      <c r="G29" s="285">
        <v>2156000.34</v>
      </c>
      <c r="H29" s="285">
        <f>SUM(G25:G29)</f>
        <v>59753927.040000007</v>
      </c>
      <c r="I29" s="362"/>
      <c r="J29" s="343"/>
    </row>
    <row r="30" spans="2:10" x14ac:dyDescent="0.2">
      <c r="B30" s="123"/>
      <c r="C30" s="66"/>
      <c r="D30" s="63"/>
      <c r="E30" s="63"/>
      <c r="F30" s="58"/>
      <c r="G30" s="277"/>
      <c r="H30" s="277"/>
      <c r="I30" s="362"/>
      <c r="J30" s="343"/>
    </row>
    <row r="31" spans="2:10" ht="15" thickBot="1" x14ac:dyDescent="0.25">
      <c r="B31" s="123"/>
      <c r="C31" s="66"/>
      <c r="D31" s="63"/>
      <c r="E31" s="63"/>
      <c r="F31" s="58"/>
      <c r="G31" s="277"/>
      <c r="H31" s="365">
        <f>+H29+H22</f>
        <v>59903927.040000007</v>
      </c>
      <c r="I31" s="362"/>
      <c r="J31" s="343"/>
    </row>
    <row r="32" spans="2:10" ht="15" thickTop="1" x14ac:dyDescent="0.2">
      <c r="B32" s="123"/>
      <c r="C32" s="66"/>
      <c r="D32" s="63"/>
      <c r="E32" s="63"/>
      <c r="F32" s="58"/>
      <c r="G32" s="277"/>
      <c r="H32" s="277"/>
      <c r="I32" s="362"/>
      <c r="J32" s="343"/>
    </row>
    <row r="33" spans="2:10" x14ac:dyDescent="0.2">
      <c r="B33" s="123"/>
      <c r="C33" s="66"/>
      <c r="D33" s="63" t="s">
        <v>153</v>
      </c>
      <c r="E33" s="63"/>
      <c r="F33" s="63"/>
      <c r="G33" s="277">
        <v>6421231.9900000002</v>
      </c>
      <c r="H33" s="277"/>
      <c r="I33" s="277"/>
      <c r="J33" s="343"/>
    </row>
    <row r="34" spans="2:10" x14ac:dyDescent="0.2">
      <c r="B34" s="123"/>
      <c r="C34" s="66"/>
      <c r="D34" s="63" t="s">
        <v>58</v>
      </c>
      <c r="E34" s="63"/>
      <c r="F34" s="63"/>
      <c r="G34" s="277">
        <v>399606569.10000002</v>
      </c>
      <c r="H34" s="319"/>
      <c r="I34" s="277"/>
      <c r="J34" s="343"/>
    </row>
    <row r="35" spans="2:10" x14ac:dyDescent="0.2">
      <c r="B35" s="123"/>
      <c r="C35" s="66"/>
      <c r="D35" s="63" t="s">
        <v>137</v>
      </c>
      <c r="E35" s="63"/>
      <c r="F35" s="63"/>
      <c r="G35" s="277">
        <v>1650350.91</v>
      </c>
      <c r="H35" s="277"/>
      <c r="I35" s="277"/>
      <c r="J35" s="343"/>
    </row>
    <row r="36" spans="2:10" x14ac:dyDescent="0.2">
      <c r="B36" s="123"/>
      <c r="C36" s="66"/>
      <c r="D36" s="63" t="s">
        <v>136</v>
      </c>
      <c r="E36" s="6"/>
      <c r="F36" s="63"/>
      <c r="G36" s="277">
        <v>370437.24</v>
      </c>
      <c r="H36" s="277"/>
      <c r="I36" s="277"/>
      <c r="J36" s="344"/>
    </row>
    <row r="37" spans="2:10" x14ac:dyDescent="0.2">
      <c r="B37" s="123"/>
      <c r="C37" s="66"/>
      <c r="D37" s="63" t="s">
        <v>67</v>
      </c>
      <c r="E37" s="58"/>
      <c r="F37" s="63"/>
      <c r="G37" s="277">
        <v>12403311.85</v>
      </c>
      <c r="H37" s="277"/>
      <c r="I37" s="277"/>
      <c r="J37" s="344"/>
    </row>
    <row r="38" spans="2:10" x14ac:dyDescent="0.2">
      <c r="B38" s="123"/>
      <c r="C38" s="66"/>
      <c r="D38" s="63" t="s">
        <v>269</v>
      </c>
      <c r="E38" s="408"/>
      <c r="F38" s="408"/>
      <c r="G38" s="285">
        <v>107702.16</v>
      </c>
      <c r="H38" s="285">
        <f>SUM(G33:G38)-1</f>
        <v>420559602.25000012</v>
      </c>
      <c r="I38" s="277"/>
      <c r="J38" s="343"/>
    </row>
    <row r="39" spans="2:10" hidden="1" x14ac:dyDescent="0.2">
      <c r="B39" s="123"/>
      <c r="C39" s="66"/>
      <c r="D39" s="63" t="s">
        <v>66</v>
      </c>
      <c r="E39" s="58"/>
      <c r="F39" s="63"/>
      <c r="G39" s="285">
        <v>0</v>
      </c>
      <c r="H39" s="285">
        <v>0</v>
      </c>
      <c r="I39" s="277"/>
      <c r="J39" s="343"/>
    </row>
    <row r="40" spans="2:10" x14ac:dyDescent="0.2">
      <c r="B40" s="123"/>
      <c r="C40" s="66"/>
      <c r="D40" s="6"/>
      <c r="E40" s="58"/>
      <c r="F40" s="63"/>
      <c r="G40" s="277"/>
      <c r="H40" s="277"/>
      <c r="I40" s="277"/>
      <c r="J40" s="343"/>
    </row>
    <row r="41" spans="2:10" x14ac:dyDescent="0.2">
      <c r="B41" s="123"/>
      <c r="C41" s="66"/>
      <c r="D41" s="67" t="s">
        <v>140</v>
      </c>
      <c r="E41" s="67"/>
      <c r="F41" s="58"/>
      <c r="G41" s="277"/>
      <c r="H41" s="277"/>
      <c r="I41" s="277"/>
      <c r="J41" s="343"/>
    </row>
    <row r="42" spans="2:10" hidden="1" x14ac:dyDescent="0.2">
      <c r="B42" s="123"/>
      <c r="C42" s="66"/>
      <c r="D42" s="58" t="s">
        <v>142</v>
      </c>
      <c r="E42" s="58"/>
      <c r="F42" s="58"/>
      <c r="G42" s="277">
        <v>0</v>
      </c>
      <c r="H42" s="277"/>
      <c r="I42" s="277"/>
      <c r="J42" s="343"/>
    </row>
    <row r="43" spans="2:10" x14ac:dyDescent="0.2">
      <c r="B43" s="123"/>
      <c r="C43" s="66"/>
      <c r="D43" s="58" t="s">
        <v>152</v>
      </c>
      <c r="E43" s="58"/>
      <c r="F43" s="58"/>
      <c r="G43" s="277">
        <v>84442906.769999996</v>
      </c>
      <c r="H43" s="277"/>
      <c r="I43" s="319"/>
      <c r="J43" s="343"/>
    </row>
    <row r="44" spans="2:10" x14ac:dyDescent="0.2">
      <c r="B44" s="123"/>
      <c r="C44" s="66"/>
      <c r="D44" s="58" t="s">
        <v>141</v>
      </c>
      <c r="E44" s="58"/>
      <c r="F44" s="58"/>
      <c r="G44" s="285">
        <v>33120374.120000001</v>
      </c>
      <c r="H44" s="285">
        <f>SUM(G43:G44)</f>
        <v>117563280.89</v>
      </c>
      <c r="I44" s="319"/>
      <c r="J44" s="343"/>
    </row>
    <row r="45" spans="2:10" x14ac:dyDescent="0.2">
      <c r="B45" s="123"/>
      <c r="C45" s="66"/>
      <c r="D45" s="6"/>
      <c r="E45" s="58"/>
      <c r="F45" s="58"/>
      <c r="G45" s="277" t="s">
        <v>143</v>
      </c>
      <c r="H45" s="277"/>
      <c r="I45" s="319"/>
      <c r="J45" s="343"/>
    </row>
    <row r="46" spans="2:10" ht="15" thickBot="1" x14ac:dyDescent="0.25">
      <c r="B46" s="123"/>
      <c r="C46" s="65"/>
      <c r="D46" s="63"/>
      <c r="E46" s="63"/>
      <c r="F46" s="63"/>
      <c r="G46" s="362"/>
      <c r="H46" s="365">
        <f>+H44+H38</f>
        <v>538122883.1400001</v>
      </c>
      <c r="I46" s="319"/>
      <c r="J46" s="343"/>
    </row>
    <row r="47" spans="2:10" ht="15" thickTop="1" x14ac:dyDescent="0.2">
      <c r="B47" s="123"/>
      <c r="C47" s="65"/>
      <c r="D47" s="63"/>
      <c r="E47" s="63"/>
      <c r="F47" s="63"/>
      <c r="G47" s="362"/>
      <c r="H47" s="363"/>
      <c r="I47" s="319"/>
      <c r="J47" s="343"/>
    </row>
    <row r="48" spans="2:10" x14ac:dyDescent="0.2">
      <c r="B48" s="123"/>
      <c r="C48" s="60" t="s">
        <v>178</v>
      </c>
      <c r="D48" s="61" t="s">
        <v>125</v>
      </c>
      <c r="E48" s="61"/>
      <c r="F48" s="63"/>
      <c r="G48" s="362"/>
      <c r="H48" s="363"/>
      <c r="I48" s="319"/>
      <c r="J48" s="343"/>
    </row>
    <row r="49" spans="2:10" ht="10.5" customHeight="1" x14ac:dyDescent="0.2">
      <c r="B49" s="123"/>
      <c r="C49" s="60"/>
      <c r="D49" s="61"/>
      <c r="E49" s="61"/>
      <c r="F49" s="63"/>
      <c r="G49" s="277"/>
      <c r="H49" s="366"/>
      <c r="I49" s="319"/>
      <c r="J49" s="344"/>
    </row>
    <row r="50" spans="2:10" x14ac:dyDescent="0.2">
      <c r="B50" s="123"/>
      <c r="C50" s="60"/>
      <c r="D50" s="63" t="s">
        <v>118</v>
      </c>
      <c r="E50" s="63"/>
      <c r="F50" s="63"/>
      <c r="G50" s="277"/>
      <c r="H50" s="285">
        <v>2797749.18</v>
      </c>
      <c r="I50" s="319"/>
      <c r="J50" s="343"/>
    </row>
    <row r="51" spans="2:10" hidden="1" x14ac:dyDescent="0.2">
      <c r="B51" s="123"/>
      <c r="C51" s="60"/>
      <c r="D51" s="63" t="s">
        <v>10</v>
      </c>
      <c r="E51" s="63"/>
      <c r="F51" s="63"/>
      <c r="G51" s="277"/>
      <c r="H51" s="285">
        <v>0</v>
      </c>
      <c r="I51" s="319"/>
      <c r="J51" s="343"/>
    </row>
    <row r="52" spans="2:10" ht="15" thickBot="1" x14ac:dyDescent="0.25">
      <c r="B52" s="123"/>
      <c r="C52" s="60"/>
      <c r="D52" s="63"/>
      <c r="E52" s="63"/>
      <c r="F52" s="63"/>
      <c r="G52" s="277"/>
      <c r="H52" s="365">
        <f>SUM(H50:H51)</f>
        <v>2797749.18</v>
      </c>
      <c r="I52" s="277"/>
      <c r="J52" s="343"/>
    </row>
    <row r="53" spans="2:10" ht="14.25" customHeight="1" thickTop="1" x14ac:dyDescent="0.2">
      <c r="B53" s="123"/>
      <c r="C53" s="60" t="s">
        <v>179</v>
      </c>
      <c r="D53" s="61" t="s">
        <v>119</v>
      </c>
      <c r="E53" s="61"/>
      <c r="F53" s="63"/>
      <c r="G53" s="362"/>
      <c r="H53" s="363"/>
      <c r="I53" s="362"/>
      <c r="J53" s="343"/>
    </row>
    <row r="54" spans="2:10" ht="13.5" customHeight="1" x14ac:dyDescent="0.2">
      <c r="B54" s="123"/>
      <c r="C54" s="65"/>
      <c r="D54" s="63"/>
      <c r="E54" s="63"/>
      <c r="F54" s="63"/>
      <c r="G54" s="362"/>
      <c r="H54" s="363"/>
      <c r="I54" s="277"/>
      <c r="J54" s="343"/>
    </row>
    <row r="55" spans="2:10" hidden="1" x14ac:dyDescent="0.2">
      <c r="B55" s="123"/>
      <c r="C55" s="65"/>
      <c r="D55" s="63" t="s">
        <v>121</v>
      </c>
      <c r="E55" s="63"/>
      <c r="F55" s="63"/>
      <c r="G55" s="362"/>
      <c r="H55" s="275"/>
      <c r="I55" s="362"/>
      <c r="J55" s="343"/>
    </row>
    <row r="56" spans="2:10" x14ac:dyDescent="0.2">
      <c r="B56" s="123"/>
      <c r="C56" s="65"/>
      <c r="D56" s="63" t="s">
        <v>145</v>
      </c>
      <c r="E56" s="63"/>
      <c r="F56" s="63"/>
      <c r="G56" s="362"/>
      <c r="H56" s="275">
        <v>459375.23</v>
      </c>
      <c r="I56" s="362"/>
      <c r="J56" s="343"/>
    </row>
    <row r="57" spans="2:10" x14ac:dyDescent="0.2">
      <c r="B57" s="123"/>
      <c r="C57" s="65"/>
      <c r="D57" s="63" t="s">
        <v>201</v>
      </c>
      <c r="E57" s="63"/>
      <c r="F57" s="63"/>
      <c r="G57" s="362"/>
      <c r="H57" s="275">
        <v>11487706.07</v>
      </c>
      <c r="I57" s="362"/>
      <c r="J57" s="343"/>
    </row>
    <row r="58" spans="2:10" ht="15" thickBot="1" x14ac:dyDescent="0.25">
      <c r="B58" s="123"/>
      <c r="C58" s="65"/>
      <c r="D58" s="63"/>
      <c r="E58" s="63"/>
      <c r="F58" s="63"/>
      <c r="G58" s="362"/>
      <c r="H58" s="414">
        <f>SUM(H56:H57)</f>
        <v>11947081.300000001</v>
      </c>
      <c r="I58" s="362"/>
      <c r="J58" s="343"/>
    </row>
    <row r="59" spans="2:10" ht="17.25" customHeight="1" thickTop="1" x14ac:dyDescent="0.2">
      <c r="B59" s="123"/>
      <c r="C59" s="60"/>
      <c r="D59" s="69"/>
      <c r="E59" s="61"/>
      <c r="F59" s="58"/>
      <c r="G59" s="367"/>
      <c r="H59" s="368"/>
      <c r="I59" s="369"/>
      <c r="J59" s="343"/>
    </row>
    <row r="60" spans="2:10" ht="12" customHeight="1" x14ac:dyDescent="0.2">
      <c r="B60" s="123"/>
      <c r="C60" s="60"/>
      <c r="D60" s="61"/>
      <c r="E60" s="61"/>
      <c r="F60" s="58"/>
      <c r="G60" s="367"/>
      <c r="H60" s="368"/>
      <c r="I60" s="369"/>
      <c r="J60" s="343"/>
    </row>
    <row r="61" spans="2:10" x14ac:dyDescent="0.2">
      <c r="B61" s="123"/>
      <c r="C61" s="65"/>
      <c r="D61" s="61" t="s">
        <v>90</v>
      </c>
      <c r="E61" s="61"/>
      <c r="F61" s="117"/>
      <c r="G61" s="277"/>
      <c r="H61" s="370"/>
      <c r="I61" s="362"/>
      <c r="J61" s="343"/>
    </row>
    <row r="62" spans="2:10" x14ac:dyDescent="0.2">
      <c r="B62" s="123"/>
      <c r="C62" s="65"/>
      <c r="D62" s="63"/>
      <c r="E62" s="63"/>
      <c r="F62" s="52"/>
      <c r="G62" s="362"/>
      <c r="H62" s="319"/>
      <c r="I62" s="371"/>
      <c r="J62" s="343"/>
    </row>
    <row r="63" spans="2:10" ht="21.75" customHeight="1" x14ac:dyDescent="0.2">
      <c r="B63" s="123"/>
      <c r="C63" s="60" t="s">
        <v>181</v>
      </c>
      <c r="D63" s="72" t="s">
        <v>277</v>
      </c>
      <c r="E63" s="72"/>
      <c r="F63" s="63"/>
      <c r="G63" s="362"/>
      <c r="H63" s="277"/>
      <c r="I63" s="371"/>
      <c r="J63" s="343"/>
    </row>
    <row r="64" spans="2:10" x14ac:dyDescent="0.2">
      <c r="B64" s="123"/>
      <c r="C64" s="65"/>
      <c r="D64" s="63"/>
      <c r="E64" s="63"/>
      <c r="F64" s="63"/>
      <c r="G64" s="362"/>
      <c r="H64" s="362"/>
      <c r="I64" s="362"/>
      <c r="J64" s="343"/>
    </row>
    <row r="65" spans="1:10" x14ac:dyDescent="0.2">
      <c r="B65" s="123"/>
      <c r="C65" s="119"/>
      <c r="D65" s="428" t="s">
        <v>171</v>
      </c>
      <c r="E65" s="328"/>
      <c r="F65" s="120"/>
      <c r="G65" s="426" t="s">
        <v>172</v>
      </c>
      <c r="H65" s="372" t="s">
        <v>113</v>
      </c>
      <c r="I65" s="373" t="s">
        <v>173</v>
      </c>
      <c r="J65" s="343"/>
    </row>
    <row r="66" spans="1:10" ht="15" thickBot="1" x14ac:dyDescent="0.25">
      <c r="B66" s="123"/>
      <c r="C66" s="121"/>
      <c r="D66" s="429"/>
      <c r="E66" s="329"/>
      <c r="F66" s="76"/>
      <c r="G66" s="427"/>
      <c r="H66" s="374" t="s">
        <v>174</v>
      </c>
      <c r="I66" s="375" t="s">
        <v>175</v>
      </c>
      <c r="J66" s="343"/>
    </row>
    <row r="67" spans="1:10" x14ac:dyDescent="0.2">
      <c r="B67" s="123"/>
      <c r="C67" s="122"/>
      <c r="D67" s="63"/>
      <c r="E67" s="63"/>
      <c r="F67" s="63"/>
      <c r="G67" s="327"/>
      <c r="H67" s="327"/>
      <c r="I67" s="337"/>
      <c r="J67" s="343"/>
    </row>
    <row r="68" spans="1:10" ht="17.25" customHeight="1" x14ac:dyDescent="0.2">
      <c r="B68" s="123"/>
      <c r="C68" s="123" t="s">
        <v>176</v>
      </c>
      <c r="D68" s="63"/>
      <c r="E68" s="63"/>
      <c r="F68" s="58"/>
      <c r="G68" s="277">
        <v>179178600</v>
      </c>
      <c r="H68" s="319">
        <v>0</v>
      </c>
      <c r="I68" s="337">
        <f>+G68-H68</f>
        <v>179178600</v>
      </c>
      <c r="J68" s="343"/>
    </row>
    <row r="69" spans="1:10" ht="14.25" customHeight="1" x14ac:dyDescent="0.2">
      <c r="B69" s="123"/>
      <c r="C69" s="123" t="s">
        <v>177</v>
      </c>
      <c r="D69" s="63"/>
      <c r="E69" s="63"/>
      <c r="F69" s="58"/>
      <c r="G69" s="277">
        <v>90440344.430000007</v>
      </c>
      <c r="H69" s="327">
        <v>33735284.590000004</v>
      </c>
      <c r="I69" s="337">
        <f t="shared" ref="I69:I81" si="0">+G69-H69</f>
        <v>56705059.840000004</v>
      </c>
      <c r="J69" s="343"/>
    </row>
    <row r="70" spans="1:10" ht="14.25" hidden="1" customHeight="1" x14ac:dyDescent="0.2">
      <c r="B70" s="123"/>
      <c r="C70" s="286" t="s">
        <v>206</v>
      </c>
      <c r="D70" s="63"/>
      <c r="E70" s="63"/>
      <c r="F70" s="58"/>
      <c r="G70" s="277">
        <v>0</v>
      </c>
      <c r="H70" s="327"/>
      <c r="I70" s="337">
        <f t="shared" si="0"/>
        <v>0</v>
      </c>
      <c r="J70" s="343"/>
    </row>
    <row r="71" spans="1:10" ht="14.25" customHeight="1" x14ac:dyDescent="0.2">
      <c r="B71" s="123"/>
      <c r="C71" s="286" t="s">
        <v>240</v>
      </c>
      <c r="D71" s="63"/>
      <c r="E71" s="63"/>
      <c r="F71" s="58"/>
      <c r="G71" s="277">
        <v>94081894.25</v>
      </c>
      <c r="H71" s="319">
        <v>0</v>
      </c>
      <c r="I71" s="337">
        <f t="shared" si="0"/>
        <v>94081894.25</v>
      </c>
      <c r="J71" s="343"/>
    </row>
    <row r="72" spans="1:10" ht="14.25" customHeight="1" x14ac:dyDescent="0.2">
      <c r="B72" s="123"/>
      <c r="C72" s="286" t="s">
        <v>207</v>
      </c>
      <c r="D72" s="63"/>
      <c r="E72" s="63"/>
      <c r="F72" s="58"/>
      <c r="G72" s="277">
        <v>1683000.02</v>
      </c>
      <c r="H72" s="319">
        <v>0</v>
      </c>
      <c r="I72" s="337">
        <f t="shared" si="0"/>
        <v>1683000.02</v>
      </c>
      <c r="J72" s="343"/>
    </row>
    <row r="73" spans="1:10" ht="14.25" hidden="1" customHeight="1" x14ac:dyDescent="0.2">
      <c r="B73" s="123"/>
      <c r="C73" s="286" t="s">
        <v>210</v>
      </c>
      <c r="D73" s="63"/>
      <c r="E73" s="63"/>
      <c r="F73" s="58"/>
      <c r="G73" s="277">
        <v>0</v>
      </c>
      <c r="H73" s="327"/>
      <c r="I73" s="337">
        <f t="shared" si="0"/>
        <v>0</v>
      </c>
      <c r="J73" s="343"/>
    </row>
    <row r="74" spans="1:10" x14ac:dyDescent="0.2">
      <c r="A74" s="7"/>
      <c r="B74" s="123"/>
      <c r="C74" s="286" t="s">
        <v>148</v>
      </c>
      <c r="D74" s="63"/>
      <c r="E74" s="63"/>
      <c r="F74" s="270"/>
      <c r="G74" s="277">
        <v>17037922.939999998</v>
      </c>
      <c r="H74" s="327">
        <v>17037849.739999998</v>
      </c>
      <c r="I74" s="337">
        <f t="shared" si="0"/>
        <v>73.199999999254942</v>
      </c>
      <c r="J74" s="343"/>
    </row>
    <row r="75" spans="1:10" ht="15.75" customHeight="1" x14ac:dyDescent="0.2">
      <c r="B75" s="123"/>
      <c r="C75" s="286" t="s">
        <v>74</v>
      </c>
      <c r="D75" s="63"/>
      <c r="E75" s="63"/>
      <c r="F75" s="58"/>
      <c r="G75" s="277">
        <v>51731226.390000001</v>
      </c>
      <c r="H75" s="327">
        <v>33313991.960000001</v>
      </c>
      <c r="I75" s="337">
        <f t="shared" si="0"/>
        <v>18417234.43</v>
      </c>
      <c r="J75" s="343"/>
    </row>
    <row r="76" spans="1:10" x14ac:dyDescent="0.2">
      <c r="A76" s="7"/>
      <c r="B76" s="123"/>
      <c r="C76" s="286" t="s">
        <v>40</v>
      </c>
      <c r="D76" s="63"/>
      <c r="E76" s="63"/>
      <c r="F76" s="58"/>
      <c r="G76" s="277">
        <v>4621488.09</v>
      </c>
      <c r="H76" s="327">
        <v>3546604.39</v>
      </c>
      <c r="I76" s="337">
        <f t="shared" si="0"/>
        <v>1074883.6999999997</v>
      </c>
      <c r="J76" s="343"/>
    </row>
    <row r="77" spans="1:10" hidden="1" x14ac:dyDescent="0.2">
      <c r="A77" s="7"/>
      <c r="B77" s="123"/>
      <c r="C77" s="286" t="s">
        <v>161</v>
      </c>
      <c r="D77" s="63"/>
      <c r="E77" s="63"/>
      <c r="F77" s="58"/>
      <c r="G77" s="277">
        <v>0</v>
      </c>
      <c r="H77" s="327">
        <v>0</v>
      </c>
      <c r="I77" s="337">
        <f t="shared" si="0"/>
        <v>0</v>
      </c>
      <c r="J77" s="343"/>
    </row>
    <row r="78" spans="1:10" hidden="1" x14ac:dyDescent="0.2">
      <c r="A78" s="7"/>
      <c r="B78" s="123"/>
      <c r="C78" s="286" t="s">
        <v>42</v>
      </c>
      <c r="D78" s="63"/>
      <c r="E78" s="63"/>
      <c r="F78" s="58"/>
      <c r="G78" s="277">
        <v>0</v>
      </c>
      <c r="H78" s="327">
        <v>0</v>
      </c>
      <c r="I78" s="337">
        <f t="shared" si="0"/>
        <v>0</v>
      </c>
      <c r="J78" s="343"/>
    </row>
    <row r="79" spans="1:10" x14ac:dyDescent="0.2">
      <c r="B79" s="123"/>
      <c r="C79" s="286" t="s">
        <v>166</v>
      </c>
      <c r="D79" s="63"/>
      <c r="E79" s="63"/>
      <c r="F79" s="58"/>
      <c r="G79" s="277">
        <v>19557307.149999999</v>
      </c>
      <c r="H79" s="327">
        <v>19557290.02</v>
      </c>
      <c r="I79" s="337">
        <f t="shared" si="0"/>
        <v>17.129999998956919</v>
      </c>
      <c r="J79" s="343"/>
    </row>
    <row r="80" spans="1:10" x14ac:dyDescent="0.2">
      <c r="B80" s="123"/>
      <c r="C80" s="123" t="s">
        <v>91</v>
      </c>
      <c r="D80" s="63"/>
      <c r="E80" s="63"/>
      <c r="F80" s="58"/>
      <c r="G80" s="277">
        <v>57180979.68</v>
      </c>
      <c r="H80" s="327">
        <v>50823354.310000002</v>
      </c>
      <c r="I80" s="337">
        <f t="shared" si="0"/>
        <v>6357625.3699999973</v>
      </c>
      <c r="J80" s="343"/>
    </row>
    <row r="81" spans="2:10" x14ac:dyDescent="0.2">
      <c r="B81" s="123"/>
      <c r="C81" s="123" t="s">
        <v>132</v>
      </c>
      <c r="D81" s="63"/>
      <c r="E81" s="63"/>
      <c r="F81" s="58"/>
      <c r="G81" s="285">
        <v>17555902.220000003</v>
      </c>
      <c r="H81" s="376">
        <v>10426437.16</v>
      </c>
      <c r="I81" s="337">
        <f t="shared" si="0"/>
        <v>7129465.0600000024</v>
      </c>
      <c r="J81" s="343"/>
    </row>
    <row r="82" spans="2:10" ht="15" thickBot="1" x14ac:dyDescent="0.25">
      <c r="B82" s="123"/>
      <c r="C82" s="124"/>
      <c r="D82" s="58"/>
      <c r="E82" s="63"/>
      <c r="F82" s="58"/>
      <c r="G82" s="377">
        <f>SUM(G68:G81)</f>
        <v>533068665.16999996</v>
      </c>
      <c r="H82" s="377">
        <f>SUM(H69:H81)</f>
        <v>168440812.16999999</v>
      </c>
      <c r="I82" s="378">
        <f>SUM(I68:I81)</f>
        <v>364627853</v>
      </c>
      <c r="J82" s="343"/>
    </row>
    <row r="83" spans="2:10" ht="15" thickTop="1" x14ac:dyDescent="0.2">
      <c r="B83" s="123"/>
      <c r="C83" s="125"/>
      <c r="D83" s="113"/>
      <c r="E83" s="126"/>
      <c r="F83" s="126"/>
      <c r="G83" s="376"/>
      <c r="H83" s="376"/>
      <c r="I83" s="379"/>
      <c r="J83" s="343"/>
    </row>
    <row r="84" spans="2:10" x14ac:dyDescent="0.2">
      <c r="B84" s="123"/>
      <c r="C84" s="58"/>
      <c r="D84" s="58"/>
      <c r="E84" s="63"/>
      <c r="F84" s="63"/>
      <c r="G84" s="327"/>
      <c r="H84" s="327"/>
      <c r="I84" s="327"/>
      <c r="J84" s="343"/>
    </row>
    <row r="85" spans="2:10" x14ac:dyDescent="0.2">
      <c r="B85" s="123"/>
      <c r="C85" s="58"/>
      <c r="D85" s="58"/>
      <c r="E85" s="63"/>
      <c r="F85" s="63"/>
      <c r="G85" s="327"/>
      <c r="H85" s="327"/>
      <c r="I85" s="327"/>
      <c r="J85" s="343"/>
    </row>
    <row r="86" spans="2:10" x14ac:dyDescent="0.2">
      <c r="B86" s="356"/>
      <c r="C86" s="113"/>
      <c r="D86" s="113"/>
      <c r="E86" s="126"/>
      <c r="F86" s="126"/>
      <c r="G86" s="376"/>
      <c r="H86" s="376"/>
      <c r="I86" s="376"/>
      <c r="J86" s="357"/>
    </row>
    <row r="87" spans="2:10" ht="18" customHeight="1" x14ac:dyDescent="0.2">
      <c r="B87" s="123"/>
      <c r="C87" s="63"/>
      <c r="D87" s="111" t="s">
        <v>238</v>
      </c>
      <c r="E87" s="111"/>
      <c r="F87" s="111"/>
      <c r="G87" s="380"/>
      <c r="H87" s="381"/>
      <c r="I87" s="381"/>
      <c r="J87" s="343"/>
    </row>
    <row r="88" spans="2:10" x14ac:dyDescent="0.2">
      <c r="B88" s="123"/>
      <c r="C88" s="63"/>
      <c r="D88" s="111" t="s">
        <v>215</v>
      </c>
      <c r="E88" s="111"/>
      <c r="F88" s="111"/>
      <c r="G88" s="380"/>
      <c r="H88" s="381"/>
      <c r="I88" s="381"/>
      <c r="J88" s="343"/>
    </row>
    <row r="89" spans="2:10" x14ac:dyDescent="0.2">
      <c r="B89" s="124"/>
      <c r="C89" s="58"/>
      <c r="D89" s="136" t="s">
        <v>239</v>
      </c>
      <c r="E89" s="345"/>
      <c r="F89" s="346"/>
      <c r="G89" s="381"/>
      <c r="H89" s="381"/>
      <c r="I89" s="381"/>
      <c r="J89" s="347"/>
    </row>
    <row r="90" spans="2:10" x14ac:dyDescent="0.2">
      <c r="B90" s="124"/>
      <c r="C90" s="58"/>
      <c r="D90" s="111" t="s">
        <v>236</v>
      </c>
      <c r="E90" s="111"/>
      <c r="F90" s="111"/>
      <c r="G90" s="380"/>
      <c r="H90" s="381"/>
      <c r="I90" s="381"/>
      <c r="J90" s="347"/>
    </row>
    <row r="91" spans="2:10" x14ac:dyDescent="0.2">
      <c r="B91" s="124"/>
      <c r="C91" s="58"/>
      <c r="D91" s="111" t="s">
        <v>237</v>
      </c>
      <c r="E91" s="111"/>
      <c r="F91" s="111"/>
      <c r="G91" s="380"/>
      <c r="H91" s="381"/>
      <c r="I91" s="381"/>
      <c r="J91" s="347"/>
    </row>
    <row r="92" spans="2:10" x14ac:dyDescent="0.2">
      <c r="B92" s="124"/>
      <c r="C92" s="58"/>
      <c r="D92" s="111" t="s">
        <v>56</v>
      </c>
      <c r="E92" s="111"/>
      <c r="F92" s="111"/>
      <c r="G92" s="380"/>
      <c r="H92" s="381"/>
      <c r="I92" s="381"/>
      <c r="J92" s="347"/>
    </row>
    <row r="93" spans="2:10" x14ac:dyDescent="0.2">
      <c r="B93" s="124"/>
      <c r="C93" s="46"/>
      <c r="D93" s="58"/>
      <c r="E93" s="58"/>
      <c r="F93" s="46"/>
      <c r="G93" s="382"/>
      <c r="H93" s="319"/>
      <c r="I93" s="319"/>
      <c r="J93" s="347"/>
    </row>
    <row r="94" spans="2:10" x14ac:dyDescent="0.2">
      <c r="B94" s="124"/>
      <c r="C94" s="51" t="s">
        <v>170</v>
      </c>
      <c r="D94" s="51" t="s">
        <v>57</v>
      </c>
      <c r="E94" s="51"/>
      <c r="F94" s="46"/>
      <c r="G94" s="383"/>
      <c r="H94" s="319"/>
      <c r="I94" s="383"/>
      <c r="J94" s="347"/>
    </row>
    <row r="95" spans="2:10" ht="15" thickBot="1" x14ac:dyDescent="0.25">
      <c r="B95" s="124"/>
      <c r="C95" s="46"/>
      <c r="D95" s="46"/>
      <c r="E95" s="46"/>
      <c r="F95" s="46"/>
      <c r="G95" s="383"/>
      <c r="H95" s="383"/>
      <c r="I95" s="383"/>
      <c r="J95" s="347"/>
    </row>
    <row r="96" spans="2:10" ht="21" customHeight="1" thickBot="1" x14ac:dyDescent="0.25">
      <c r="B96" s="124"/>
      <c r="C96" s="46"/>
      <c r="D96" s="78" t="s">
        <v>171</v>
      </c>
      <c r="E96" s="79" t="s">
        <v>92</v>
      </c>
      <c r="F96" s="79" t="s">
        <v>159</v>
      </c>
      <c r="G96" s="384" t="s">
        <v>160</v>
      </c>
      <c r="H96" s="385" t="s">
        <v>55</v>
      </c>
      <c r="I96" s="386" t="s">
        <v>214</v>
      </c>
      <c r="J96" s="347"/>
    </row>
    <row r="97" spans="2:10" ht="9" customHeight="1" x14ac:dyDescent="0.2">
      <c r="B97" s="124"/>
      <c r="C97" s="46"/>
      <c r="D97" s="112"/>
      <c r="E97" s="127"/>
      <c r="F97" s="127"/>
      <c r="G97" s="387"/>
      <c r="H97" s="387"/>
      <c r="I97" s="388"/>
      <c r="J97" s="347"/>
    </row>
    <row r="98" spans="2:10" ht="14.25" customHeight="1" x14ac:dyDescent="0.2">
      <c r="B98" s="124"/>
      <c r="C98" s="46"/>
      <c r="D98" s="46"/>
      <c r="E98" s="46"/>
      <c r="F98" s="46"/>
      <c r="G98" s="319"/>
      <c r="H98" s="319"/>
      <c r="I98" s="383"/>
      <c r="J98" s="347"/>
    </row>
    <row r="99" spans="2:10" ht="14.25" customHeight="1" x14ac:dyDescent="0.2">
      <c r="B99" s="124"/>
      <c r="C99" s="46"/>
      <c r="D99" s="46" t="s">
        <v>165</v>
      </c>
      <c r="E99" s="133">
        <v>97238880</v>
      </c>
      <c r="F99" s="81">
        <v>83697100</v>
      </c>
      <c r="G99" s="318">
        <v>-30801220</v>
      </c>
      <c r="H99" s="327">
        <v>14896456</v>
      </c>
      <c r="I99" s="327">
        <v>-586736</v>
      </c>
      <c r="J99" s="347"/>
    </row>
    <row r="100" spans="2:10" x14ac:dyDescent="0.2">
      <c r="B100" s="124"/>
      <c r="C100" s="46"/>
      <c r="D100" s="46" t="s">
        <v>184</v>
      </c>
      <c r="E100" s="133">
        <v>70888238</v>
      </c>
      <c r="F100" s="81">
        <v>15435455</v>
      </c>
      <c r="G100" s="327">
        <v>28381266</v>
      </c>
      <c r="H100" s="376">
        <v>2179622</v>
      </c>
      <c r="I100" s="376">
        <v>-9830956</v>
      </c>
      <c r="J100" s="347"/>
    </row>
    <row r="101" spans="2:10" ht="15" thickBot="1" x14ac:dyDescent="0.25">
      <c r="B101" s="124"/>
      <c r="C101" s="46"/>
      <c r="D101" s="50" t="s">
        <v>185</v>
      </c>
      <c r="E101" s="134">
        <f>SUM(E99:E100)</f>
        <v>168127118</v>
      </c>
      <c r="F101" s="82">
        <f>SUM(F99:F100)</f>
        <v>99132555</v>
      </c>
      <c r="G101" s="389">
        <f>SUM(G97:G100)</f>
        <v>-2419954</v>
      </c>
      <c r="H101" s="390">
        <f>SUM(H99:H100)</f>
        <v>17076078</v>
      </c>
      <c r="I101" s="391">
        <f>SUM(I99:I100)</f>
        <v>-10417692</v>
      </c>
      <c r="J101" s="348"/>
    </row>
    <row r="102" spans="2:10" ht="18.75" customHeight="1" thickTop="1" thickBot="1" x14ac:dyDescent="0.25">
      <c r="B102" s="124"/>
      <c r="C102" s="46"/>
      <c r="D102" s="46"/>
      <c r="E102" s="46"/>
      <c r="F102" s="46"/>
      <c r="G102" s="383"/>
      <c r="H102" s="383"/>
      <c r="I102" s="319"/>
      <c r="J102" s="347"/>
    </row>
    <row r="103" spans="2:10" ht="15" thickBot="1" x14ac:dyDescent="0.25">
      <c r="B103" s="124"/>
      <c r="C103" s="46"/>
      <c r="D103" s="78" t="s">
        <v>171</v>
      </c>
      <c r="E103" s="80" t="s">
        <v>187</v>
      </c>
      <c r="F103" s="112"/>
      <c r="G103" s="392"/>
      <c r="H103" s="392"/>
      <c r="I103" s="393"/>
      <c r="J103" s="347"/>
    </row>
    <row r="104" spans="2:10" ht="18" customHeight="1" x14ac:dyDescent="0.2">
      <c r="B104" s="124"/>
      <c r="C104" s="46"/>
      <c r="D104" s="112"/>
      <c r="E104" s="127"/>
      <c r="F104" s="112"/>
      <c r="G104" s="319"/>
      <c r="H104" s="319"/>
      <c r="I104" s="394"/>
      <c r="J104" s="347"/>
    </row>
    <row r="105" spans="2:10" ht="14.25" customHeight="1" x14ac:dyDescent="0.2">
      <c r="B105" s="124"/>
      <c r="C105" s="46"/>
      <c r="D105" s="46" t="s">
        <v>165</v>
      </c>
      <c r="E105" s="295">
        <f>SUM(F99:I99)</f>
        <v>67205600</v>
      </c>
      <c r="F105" s="81"/>
      <c r="G105" s="318"/>
      <c r="H105" s="319"/>
      <c r="I105" s="327"/>
      <c r="J105" s="347"/>
    </row>
    <row r="106" spans="2:10" x14ac:dyDescent="0.2">
      <c r="B106" s="124"/>
      <c r="C106" s="46"/>
      <c r="D106" s="46" t="s">
        <v>184</v>
      </c>
      <c r="E106" s="295">
        <f>SUM(F100:I100)</f>
        <v>36165387</v>
      </c>
      <c r="F106" s="81"/>
      <c r="G106" s="327"/>
      <c r="H106" s="319"/>
      <c r="I106" s="327"/>
      <c r="J106" s="347"/>
    </row>
    <row r="107" spans="2:10" ht="15" thickBot="1" x14ac:dyDescent="0.25">
      <c r="B107" s="124"/>
      <c r="C107" s="46"/>
      <c r="D107" s="50" t="s">
        <v>185</v>
      </c>
      <c r="E107" s="134">
        <f>SUM(E105:E106)</f>
        <v>103370987</v>
      </c>
      <c r="F107" s="135"/>
      <c r="G107" s="395"/>
      <c r="H107" s="367"/>
      <c r="I107" s="396"/>
      <c r="J107" s="348"/>
    </row>
    <row r="108" spans="2:10" ht="15" thickTop="1" x14ac:dyDescent="0.2">
      <c r="B108" s="124"/>
      <c r="C108" s="46"/>
      <c r="D108" s="50"/>
      <c r="E108" s="278"/>
      <c r="F108" s="135"/>
      <c r="G108" s="395"/>
      <c r="H108" s="367"/>
      <c r="I108" s="396"/>
      <c r="J108" s="348"/>
    </row>
    <row r="109" spans="2:10" x14ac:dyDescent="0.2">
      <c r="B109" s="124"/>
      <c r="C109" s="46"/>
      <c r="D109" s="50"/>
      <c r="E109" s="278"/>
      <c r="F109" s="296"/>
      <c r="G109" s="395"/>
      <c r="H109" s="367"/>
      <c r="I109" s="396"/>
      <c r="J109" s="348"/>
    </row>
    <row r="110" spans="2:10" x14ac:dyDescent="0.2">
      <c r="B110" s="124"/>
      <c r="C110" s="51" t="s">
        <v>208</v>
      </c>
      <c r="D110" s="279" t="s">
        <v>241</v>
      </c>
      <c r="E110" s="279"/>
      <c r="F110" s="135"/>
      <c r="G110" s="395"/>
      <c r="H110" s="367"/>
      <c r="I110" s="396"/>
      <c r="J110" s="348"/>
    </row>
    <row r="111" spans="2:10" ht="6.75" customHeight="1" x14ac:dyDescent="0.2">
      <c r="B111" s="124"/>
      <c r="C111" s="46"/>
      <c r="D111" s="50"/>
      <c r="E111" s="278"/>
      <c r="F111" s="135"/>
      <c r="G111" s="395"/>
      <c r="H111" s="367"/>
      <c r="I111" s="396"/>
      <c r="J111" s="348"/>
    </row>
    <row r="112" spans="2:10" x14ac:dyDescent="0.2">
      <c r="B112" s="124"/>
      <c r="C112" s="46"/>
      <c r="D112" s="111" t="s">
        <v>248</v>
      </c>
      <c r="E112" s="280"/>
      <c r="F112" s="91"/>
      <c r="G112" s="397"/>
      <c r="H112" s="319"/>
      <c r="I112" s="396"/>
      <c r="J112" s="348"/>
    </row>
    <row r="113" spans="1:10" x14ac:dyDescent="0.2">
      <c r="B113" s="124"/>
      <c r="C113" s="51"/>
      <c r="D113" s="111"/>
      <c r="E113" s="46"/>
      <c r="F113" s="46"/>
      <c r="G113" s="397"/>
      <c r="H113" s="397"/>
      <c r="I113" s="319"/>
      <c r="J113" s="347"/>
    </row>
    <row r="114" spans="1:10" x14ac:dyDescent="0.2">
      <c r="B114" s="124"/>
      <c r="C114" s="51"/>
      <c r="D114" s="46"/>
      <c r="E114" s="46"/>
      <c r="F114" s="46"/>
      <c r="G114" s="397"/>
      <c r="H114" s="397"/>
      <c r="I114" s="319"/>
      <c r="J114" s="347"/>
    </row>
    <row r="115" spans="1:10" x14ac:dyDescent="0.2">
      <c r="B115" s="124"/>
      <c r="C115" s="46"/>
      <c r="D115" s="61" t="s">
        <v>4</v>
      </c>
      <c r="E115" s="61"/>
      <c r="F115" s="62"/>
      <c r="G115" s="319"/>
      <c r="H115" s="397"/>
      <c r="I115" s="327"/>
      <c r="J115" s="347"/>
    </row>
    <row r="116" spans="1:10" x14ac:dyDescent="0.2">
      <c r="B116" s="124"/>
      <c r="C116" s="46"/>
      <c r="D116" s="58"/>
      <c r="E116" s="58"/>
      <c r="F116" s="58"/>
      <c r="G116" s="319"/>
      <c r="H116" s="319"/>
      <c r="I116" s="398"/>
      <c r="J116" s="347"/>
    </row>
    <row r="117" spans="1:10" x14ac:dyDescent="0.2">
      <c r="B117" s="124"/>
      <c r="C117" s="60" t="s">
        <v>88</v>
      </c>
      <c r="D117" s="70" t="s">
        <v>278</v>
      </c>
      <c r="E117" s="70"/>
      <c r="F117" s="58"/>
      <c r="G117" s="319"/>
      <c r="H117" s="319"/>
      <c r="I117" s="330"/>
      <c r="J117" s="349"/>
    </row>
    <row r="118" spans="1:10" x14ac:dyDescent="0.2">
      <c r="B118" s="124"/>
      <c r="C118" s="58"/>
      <c r="D118" s="70"/>
      <c r="E118" s="70"/>
      <c r="F118" s="58"/>
      <c r="G118" s="319"/>
      <c r="H118" s="319"/>
      <c r="I118" s="330"/>
      <c r="J118" s="349"/>
    </row>
    <row r="119" spans="1:10" x14ac:dyDescent="0.2">
      <c r="B119" s="124"/>
      <c r="C119" s="58"/>
      <c r="D119" s="70"/>
      <c r="E119" s="70"/>
      <c r="F119" s="58" t="s">
        <v>64</v>
      </c>
      <c r="G119" s="319"/>
      <c r="H119" s="318">
        <v>1002590.11</v>
      </c>
      <c r="I119" s="330"/>
      <c r="J119" s="349"/>
    </row>
    <row r="120" spans="1:10" x14ac:dyDescent="0.2">
      <c r="B120" s="124"/>
      <c r="C120" s="58"/>
      <c r="D120" s="70"/>
      <c r="E120" s="58"/>
      <c r="F120" s="58" t="s">
        <v>65</v>
      </c>
      <c r="G120" s="399"/>
      <c r="H120" s="322">
        <v>30491692.52</v>
      </c>
      <c r="I120" s="330"/>
      <c r="J120" s="349"/>
    </row>
    <row r="121" spans="1:10" ht="14.25" customHeight="1" thickBot="1" x14ac:dyDescent="0.25">
      <c r="B121" s="124"/>
      <c r="C121" s="58"/>
      <c r="D121" s="58"/>
      <c r="E121" s="58"/>
      <c r="F121" s="58"/>
      <c r="G121" s="400" t="s">
        <v>117</v>
      </c>
      <c r="H121" s="401">
        <f>SUM(H119:H120)</f>
        <v>31494282.629999999</v>
      </c>
      <c r="I121" s="330"/>
      <c r="J121" s="349"/>
    </row>
    <row r="122" spans="1:10" ht="15.75" customHeight="1" thickTop="1" x14ac:dyDescent="0.2">
      <c r="B122" s="124"/>
      <c r="C122" s="58"/>
      <c r="D122" s="58"/>
      <c r="E122" s="58"/>
      <c r="F122" s="58"/>
      <c r="G122" s="400"/>
      <c r="H122" s="402"/>
      <c r="I122" s="330"/>
      <c r="J122" s="349"/>
    </row>
    <row r="123" spans="1:10" ht="15.75" customHeight="1" x14ac:dyDescent="0.2">
      <c r="B123" s="124"/>
      <c r="C123" s="58"/>
      <c r="D123" s="61" t="s">
        <v>133</v>
      </c>
      <c r="E123" s="61"/>
      <c r="F123" s="58"/>
      <c r="G123" s="400"/>
      <c r="H123" s="402"/>
      <c r="I123" s="330"/>
      <c r="J123" s="349"/>
    </row>
    <row r="124" spans="1:10" x14ac:dyDescent="0.2">
      <c r="A124" s="6"/>
      <c r="B124" s="124"/>
      <c r="C124" s="58"/>
      <c r="D124" s="58"/>
      <c r="E124" s="58"/>
      <c r="F124" s="58"/>
      <c r="G124" s="400"/>
      <c r="H124" s="402"/>
      <c r="I124" s="330"/>
      <c r="J124" s="349"/>
    </row>
    <row r="125" spans="1:10" x14ac:dyDescent="0.2">
      <c r="B125" s="124"/>
      <c r="C125" s="60" t="s">
        <v>116</v>
      </c>
      <c r="D125" s="84" t="s">
        <v>279</v>
      </c>
      <c r="E125" s="84"/>
      <c r="F125" s="70"/>
      <c r="G125" s="400"/>
      <c r="H125" s="402"/>
      <c r="I125" s="330"/>
      <c r="J125" s="349"/>
    </row>
    <row r="126" spans="1:10" x14ac:dyDescent="0.2">
      <c r="B126" s="124"/>
      <c r="C126" s="58"/>
      <c r="D126" s="70"/>
      <c r="E126" s="70"/>
      <c r="F126" s="70"/>
      <c r="G126" s="400"/>
      <c r="H126" s="402"/>
      <c r="I126" s="330"/>
      <c r="J126" s="349"/>
    </row>
    <row r="127" spans="1:10" ht="15" customHeight="1" x14ac:dyDescent="0.2">
      <c r="B127" s="124"/>
      <c r="C127" s="58"/>
      <c r="D127" s="70"/>
      <c r="E127" s="70"/>
      <c r="F127" s="70"/>
      <c r="G127" s="400"/>
      <c r="H127" s="402"/>
      <c r="I127" s="330"/>
      <c r="J127" s="349"/>
    </row>
    <row r="128" spans="1:10" ht="14.25" customHeight="1" x14ac:dyDescent="0.2">
      <c r="B128" s="124"/>
      <c r="C128" s="58"/>
      <c r="D128" s="6"/>
      <c r="E128" s="58"/>
      <c r="F128" s="58" t="s">
        <v>245</v>
      </c>
      <c r="G128" s="400"/>
      <c r="H128" s="318">
        <v>1384327479.76</v>
      </c>
      <c r="I128" s="330"/>
      <c r="J128" s="349"/>
    </row>
    <row r="129" spans="2:10" hidden="1" x14ac:dyDescent="0.2">
      <c r="B129" s="124"/>
      <c r="C129" s="58"/>
      <c r="D129" s="58" t="s">
        <v>154</v>
      </c>
      <c r="E129" s="58"/>
      <c r="F129" s="58"/>
      <c r="G129" s="400"/>
      <c r="H129" s="318"/>
      <c r="I129" s="330"/>
      <c r="J129" s="349"/>
    </row>
    <row r="130" spans="2:10" ht="14.25" hidden="1" customHeight="1" x14ac:dyDescent="0.2">
      <c r="B130" s="124"/>
      <c r="C130" s="58"/>
      <c r="D130" s="58" t="s">
        <v>134</v>
      </c>
      <c r="E130" s="58"/>
      <c r="F130" s="58"/>
      <c r="G130" s="403"/>
      <c r="H130" s="318"/>
      <c r="I130" s="330"/>
      <c r="J130" s="349"/>
    </row>
    <row r="131" spans="2:10" ht="14.25" hidden="1" customHeight="1" x14ac:dyDescent="0.2">
      <c r="B131" s="124"/>
      <c r="C131" s="58"/>
      <c r="D131" s="58" t="s">
        <v>149</v>
      </c>
      <c r="E131" s="58"/>
      <c r="F131" s="58"/>
      <c r="G131" s="403"/>
      <c r="H131" s="322"/>
      <c r="I131" s="330"/>
      <c r="J131" s="349"/>
    </row>
    <row r="132" spans="2:10" ht="15" thickBot="1" x14ac:dyDescent="0.25">
      <c r="B132" s="124"/>
      <c r="C132" s="58"/>
      <c r="D132" s="70"/>
      <c r="E132" s="58"/>
      <c r="F132" s="70" t="s">
        <v>135</v>
      </c>
      <c r="G132" s="400"/>
      <c r="H132" s="404">
        <f>SUM(H128:H131)</f>
        <v>1384327479.76</v>
      </c>
      <c r="I132" s="330"/>
      <c r="J132" s="349"/>
    </row>
    <row r="133" spans="2:10" ht="15.75" thickTop="1" thickBot="1" x14ac:dyDescent="0.25">
      <c r="B133" s="350"/>
      <c r="C133" s="87"/>
      <c r="D133" s="88"/>
      <c r="E133" s="88"/>
      <c r="F133" s="88"/>
      <c r="G133" s="405"/>
      <c r="H133" s="401"/>
      <c r="I133" s="406"/>
      <c r="J133" s="351"/>
    </row>
    <row r="134" spans="2:10" ht="21" customHeight="1" thickTop="1" x14ac:dyDescent="0.2">
      <c r="B134" s="124"/>
      <c r="C134" s="60" t="s">
        <v>120</v>
      </c>
      <c r="D134" s="61" t="s">
        <v>126</v>
      </c>
      <c r="E134" s="61"/>
      <c r="F134" s="58"/>
      <c r="G134" s="400"/>
      <c r="H134" s="402"/>
      <c r="I134" s="330"/>
      <c r="J134" s="349"/>
    </row>
    <row r="135" spans="2:10" x14ac:dyDescent="0.2">
      <c r="B135" s="124"/>
      <c r="C135" s="58"/>
      <c r="D135" s="61"/>
      <c r="E135" s="61"/>
      <c r="F135" s="58"/>
      <c r="G135" s="400"/>
      <c r="H135" s="402"/>
      <c r="I135" s="330"/>
      <c r="J135" s="349"/>
    </row>
    <row r="136" spans="2:10" ht="20.25" customHeight="1" x14ac:dyDescent="0.2">
      <c r="B136" s="124"/>
      <c r="C136" s="6"/>
      <c r="D136" s="84" t="s">
        <v>280</v>
      </c>
      <c r="E136" s="84"/>
      <c r="F136" s="70"/>
      <c r="G136" s="400"/>
      <c r="H136" s="402"/>
      <c r="I136" s="330"/>
      <c r="J136" s="349"/>
    </row>
    <row r="137" spans="2:10" x14ac:dyDescent="0.2">
      <c r="B137" s="124"/>
      <c r="C137" s="60"/>
      <c r="D137" s="70"/>
      <c r="E137" s="70"/>
      <c r="F137" s="70"/>
      <c r="G137" s="400"/>
      <c r="H137" s="402"/>
      <c r="I137" s="330"/>
      <c r="J137" s="349"/>
    </row>
    <row r="138" spans="2:10" x14ac:dyDescent="0.2">
      <c r="B138" s="124"/>
      <c r="C138" s="58"/>
      <c r="D138" s="70"/>
      <c r="E138" s="70"/>
      <c r="F138" s="6"/>
      <c r="G138" s="400"/>
      <c r="H138" s="402"/>
      <c r="I138" s="396"/>
      <c r="J138" s="349"/>
    </row>
    <row r="139" spans="2:10" x14ac:dyDescent="0.2">
      <c r="B139" s="124"/>
      <c r="C139" s="58"/>
      <c r="D139" s="75" t="s">
        <v>130</v>
      </c>
      <c r="E139" s="75"/>
      <c r="F139" s="75"/>
      <c r="G139" s="407"/>
      <c r="H139" s="327">
        <v>6009490.1999999993</v>
      </c>
      <c r="I139" s="396"/>
      <c r="J139" s="349"/>
    </row>
    <row r="140" spans="2:10" x14ac:dyDescent="0.2">
      <c r="B140" s="124"/>
      <c r="C140" s="58"/>
      <c r="D140" s="75" t="s">
        <v>114</v>
      </c>
      <c r="E140" s="75"/>
      <c r="F140" s="75"/>
      <c r="G140" s="407"/>
      <c r="H140" s="318">
        <v>460613.12</v>
      </c>
      <c r="I140" s="396"/>
      <c r="J140" s="349"/>
    </row>
    <row r="141" spans="2:10" x14ac:dyDescent="0.2">
      <c r="B141" s="124"/>
      <c r="C141" s="58"/>
      <c r="D141" s="75" t="s">
        <v>112</v>
      </c>
      <c r="E141" s="75"/>
      <c r="F141" s="75"/>
      <c r="G141" s="407"/>
      <c r="H141" s="327">
        <v>14211725.949999999</v>
      </c>
      <c r="I141" s="319"/>
      <c r="J141" s="349"/>
    </row>
    <row r="142" spans="2:10" x14ac:dyDescent="0.2">
      <c r="B142" s="124"/>
      <c r="C142" s="58"/>
      <c r="D142" s="75" t="s">
        <v>254</v>
      </c>
      <c r="E142" s="75"/>
      <c r="F142" s="75"/>
      <c r="G142" s="407"/>
      <c r="H142" s="318">
        <v>23263066.43</v>
      </c>
      <c r="I142" s="319"/>
      <c r="J142" s="349"/>
    </row>
    <row r="143" spans="2:10" hidden="1" x14ac:dyDescent="0.2">
      <c r="B143" s="124"/>
      <c r="C143" s="58"/>
      <c r="D143" s="75" t="s">
        <v>89</v>
      </c>
      <c r="E143" s="75"/>
      <c r="F143" s="75"/>
      <c r="G143" s="407"/>
      <c r="H143" s="327">
        <v>0</v>
      </c>
      <c r="I143" s="319"/>
      <c r="J143" s="349"/>
    </row>
    <row r="144" spans="2:10" hidden="1" x14ac:dyDescent="0.2">
      <c r="B144" s="124"/>
      <c r="C144" s="58"/>
      <c r="D144" s="75" t="s">
        <v>203</v>
      </c>
      <c r="E144" s="75"/>
      <c r="F144" s="75"/>
      <c r="G144" s="407"/>
      <c r="H144" s="327">
        <v>0</v>
      </c>
      <c r="I144" s="319"/>
      <c r="J144" s="349"/>
    </row>
    <row r="145" spans="2:10" x14ac:dyDescent="0.2">
      <c r="B145" s="124"/>
      <c r="C145" s="58"/>
      <c r="D145" s="89" t="s">
        <v>150</v>
      </c>
      <c r="E145" s="89"/>
      <c r="F145" s="75"/>
      <c r="G145" s="407"/>
      <c r="H145" s="318">
        <v>16692511.469999999</v>
      </c>
      <c r="I145" s="319"/>
      <c r="J145" s="349"/>
    </row>
    <row r="146" spans="2:10" hidden="1" x14ac:dyDescent="0.2">
      <c r="B146" s="124"/>
      <c r="C146" s="58"/>
      <c r="D146" s="75" t="s">
        <v>20</v>
      </c>
      <c r="E146" s="75"/>
      <c r="F146" s="75"/>
      <c r="G146" s="407"/>
      <c r="H146" s="318">
        <v>0</v>
      </c>
      <c r="I146" s="319"/>
      <c r="J146" s="349"/>
    </row>
    <row r="147" spans="2:10" x14ac:dyDescent="0.2">
      <c r="B147" s="124"/>
      <c r="C147" s="58"/>
      <c r="D147" s="89" t="s">
        <v>249</v>
      </c>
      <c r="E147" s="89"/>
      <c r="F147" s="75"/>
      <c r="G147" s="407"/>
      <c r="H147" s="318">
        <v>2797400</v>
      </c>
      <c r="I147" s="319"/>
      <c r="J147" s="349"/>
    </row>
    <row r="148" spans="2:10" ht="15" thickBot="1" x14ac:dyDescent="0.25">
      <c r="B148" s="124"/>
      <c r="C148" s="58"/>
      <c r="D148" s="90"/>
      <c r="E148" s="90"/>
      <c r="F148" s="75"/>
      <c r="G148" s="400" t="s">
        <v>127</v>
      </c>
      <c r="H148" s="404">
        <f>SUM(H139:H147)</f>
        <v>63434807.170000002</v>
      </c>
      <c r="I148" s="319"/>
      <c r="J148" s="349"/>
    </row>
    <row r="149" spans="2:10" ht="15" thickTop="1" x14ac:dyDescent="0.2">
      <c r="B149" s="124"/>
      <c r="C149" s="58"/>
      <c r="D149" s="90"/>
      <c r="E149" s="90"/>
      <c r="F149" s="75"/>
      <c r="G149" s="319"/>
      <c r="H149" s="319"/>
      <c r="I149" s="319"/>
      <c r="J149" s="349"/>
    </row>
    <row r="150" spans="2:10" hidden="1" x14ac:dyDescent="0.2">
      <c r="B150" s="124"/>
      <c r="C150" s="60" t="s">
        <v>128</v>
      </c>
      <c r="D150" s="61" t="s">
        <v>11</v>
      </c>
      <c r="E150" s="61"/>
      <c r="F150" s="62"/>
      <c r="G150" s="46"/>
      <c r="H150" s="91"/>
      <c r="I150" s="58"/>
      <c r="J150" s="349"/>
    </row>
    <row r="151" spans="2:10" hidden="1" x14ac:dyDescent="0.2">
      <c r="B151" s="124"/>
      <c r="C151" s="58"/>
      <c r="D151" s="46"/>
      <c r="E151" s="46"/>
      <c r="F151" s="46"/>
      <c r="G151" s="46"/>
      <c r="H151" s="91"/>
      <c r="I151" s="47"/>
      <c r="J151" s="349"/>
    </row>
    <row r="152" spans="2:10" ht="15" hidden="1" thickBot="1" x14ac:dyDescent="0.25">
      <c r="B152" s="124"/>
      <c r="C152" s="46"/>
      <c r="D152" s="46"/>
      <c r="E152" s="46"/>
      <c r="F152" s="46"/>
      <c r="G152" s="46"/>
      <c r="H152" s="91"/>
      <c r="I152" s="92" t="e">
        <f>+#REF!</f>
        <v>#REF!</v>
      </c>
      <c r="J152" s="347"/>
    </row>
    <row r="153" spans="2:10" hidden="1" x14ac:dyDescent="0.2">
      <c r="B153" s="124"/>
      <c r="C153" s="46" t="s">
        <v>182</v>
      </c>
      <c r="D153" s="46"/>
      <c r="E153" s="46"/>
      <c r="F153" s="46"/>
      <c r="G153" s="46"/>
      <c r="H153" s="58"/>
      <c r="I153" s="46"/>
      <c r="J153" s="349"/>
    </row>
    <row r="154" spans="2:10" hidden="1" x14ac:dyDescent="0.2">
      <c r="B154" s="124"/>
      <c r="C154" s="46"/>
      <c r="D154" s="46"/>
      <c r="E154" s="46"/>
      <c r="F154" s="46"/>
      <c r="G154" s="46"/>
      <c r="H154" s="58"/>
      <c r="I154" s="46"/>
      <c r="J154" s="349"/>
    </row>
    <row r="155" spans="2:10" hidden="1" x14ac:dyDescent="0.2">
      <c r="B155" s="124"/>
      <c r="C155" s="46" t="s">
        <v>71</v>
      </c>
      <c r="D155" s="46"/>
      <c r="E155" s="46"/>
      <c r="F155" s="46"/>
      <c r="G155" s="46"/>
      <c r="H155" s="58"/>
      <c r="I155" s="47"/>
      <c r="J155" s="349"/>
    </row>
    <row r="156" spans="2:10" hidden="1" x14ac:dyDescent="0.2">
      <c r="B156" s="124"/>
      <c r="C156" s="46" t="s">
        <v>188</v>
      </c>
      <c r="D156" s="46"/>
      <c r="E156" s="46"/>
      <c r="F156" s="46"/>
      <c r="G156" s="46"/>
      <c r="H156" s="58"/>
      <c r="I156" s="47"/>
      <c r="J156" s="349"/>
    </row>
    <row r="157" spans="2:10" hidden="1" x14ac:dyDescent="0.2">
      <c r="B157" s="124"/>
      <c r="C157" s="46" t="s">
        <v>151</v>
      </c>
      <c r="D157" s="46"/>
      <c r="E157" s="46"/>
      <c r="F157" s="46"/>
      <c r="G157" s="46"/>
      <c r="H157" s="58"/>
      <c r="I157" s="47"/>
      <c r="J157" s="349"/>
    </row>
    <row r="158" spans="2:10" hidden="1" x14ac:dyDescent="0.2">
      <c r="B158" s="124"/>
      <c r="C158" s="46" t="s">
        <v>2</v>
      </c>
      <c r="D158" s="46"/>
      <c r="E158" s="46"/>
      <c r="F158" s="46"/>
      <c r="G158" s="46"/>
      <c r="H158" s="58"/>
      <c r="I158" s="47" t="s">
        <v>72</v>
      </c>
      <c r="J158" s="349"/>
    </row>
    <row r="159" spans="2:10" hidden="1" x14ac:dyDescent="0.2">
      <c r="B159" s="124"/>
      <c r="C159" s="46" t="s">
        <v>3</v>
      </c>
      <c r="D159" s="46"/>
      <c r="E159" s="46"/>
      <c r="F159" s="46"/>
      <c r="G159" s="46"/>
      <c r="H159" s="58"/>
      <c r="I159" s="47"/>
      <c r="J159" s="349"/>
    </row>
    <row r="160" spans="2:10" hidden="1" x14ac:dyDescent="0.2">
      <c r="B160" s="124"/>
      <c r="C160" s="51" t="s">
        <v>106</v>
      </c>
      <c r="D160" s="46"/>
      <c r="E160" s="46"/>
      <c r="F160" s="46"/>
      <c r="G160" s="46"/>
      <c r="H160" s="58"/>
      <c r="I160" s="48">
        <v>0</v>
      </c>
      <c r="J160" s="349"/>
    </row>
    <row r="161" spans="2:10" hidden="1" x14ac:dyDescent="0.2">
      <c r="B161" s="124"/>
      <c r="C161" s="46" t="s">
        <v>107</v>
      </c>
      <c r="D161" s="46"/>
      <c r="E161" s="46"/>
      <c r="F161" s="46"/>
      <c r="G161" s="46"/>
      <c r="H161" s="58"/>
      <c r="I161" s="53"/>
      <c r="J161" s="349"/>
    </row>
    <row r="162" spans="2:10" x14ac:dyDescent="0.2">
      <c r="B162" s="124"/>
      <c r="C162" s="46"/>
      <c r="D162" s="46"/>
      <c r="E162" s="46"/>
      <c r="F162" s="46"/>
      <c r="G162" s="46"/>
      <c r="H162" s="58"/>
      <c r="I162" s="53"/>
      <c r="J162" s="349"/>
    </row>
    <row r="163" spans="2:10" x14ac:dyDescent="0.2">
      <c r="B163" s="124"/>
      <c r="C163" s="129"/>
      <c r="D163" s="51"/>
      <c r="E163" s="51"/>
      <c r="F163" s="46"/>
      <c r="G163" s="46"/>
      <c r="H163" s="6"/>
      <c r="I163" s="83"/>
      <c r="J163" s="349"/>
    </row>
    <row r="164" spans="2:10" ht="21.75" customHeight="1" x14ac:dyDescent="0.2">
      <c r="B164" s="125"/>
      <c r="C164" s="352"/>
      <c r="D164" s="352"/>
      <c r="E164" s="352"/>
      <c r="F164" s="353"/>
      <c r="G164" s="353"/>
      <c r="H164" s="113"/>
      <c r="I164" s="354"/>
      <c r="J164" s="355"/>
    </row>
    <row r="165" spans="2:10" x14ac:dyDescent="0.2">
      <c r="C165" s="46"/>
    </row>
    <row r="166" spans="2:10" x14ac:dyDescent="0.2">
      <c r="H166" s="21"/>
    </row>
    <row r="167" spans="2:10" x14ac:dyDescent="0.2">
      <c r="H167" s="21"/>
    </row>
    <row r="168" spans="2:10" x14ac:dyDescent="0.2">
      <c r="D168" s="32"/>
      <c r="E168" s="34"/>
      <c r="F168" s="8"/>
      <c r="G168" s="33"/>
      <c r="H168" s="10"/>
    </row>
    <row r="169" spans="2:10" x14ac:dyDescent="0.2">
      <c r="D169" s="32"/>
      <c r="E169" s="34"/>
      <c r="F169" s="8"/>
      <c r="G169" s="33"/>
      <c r="H169" s="25"/>
    </row>
    <row r="170" spans="2:10" x14ac:dyDescent="0.2">
      <c r="H170" s="294"/>
    </row>
    <row r="172" spans="2:10" x14ac:dyDescent="0.2">
      <c r="H172" s="35"/>
    </row>
    <row r="173" spans="2:10" x14ac:dyDescent="0.2">
      <c r="H173" s="35"/>
    </row>
    <row r="174" spans="2:10" x14ac:dyDescent="0.2">
      <c r="H174" s="35"/>
    </row>
    <row r="175" spans="2:10" x14ac:dyDescent="0.2">
      <c r="H175" s="35"/>
    </row>
    <row r="176" spans="2:10" x14ac:dyDescent="0.2">
      <c r="H176" s="35"/>
    </row>
    <row r="177" spans="8:8" x14ac:dyDescent="0.2">
      <c r="H177" s="35"/>
    </row>
    <row r="178" spans="8:8" x14ac:dyDescent="0.2">
      <c r="H178" s="35"/>
    </row>
    <row r="179" spans="8:8" x14ac:dyDescent="0.2">
      <c r="H179" s="35"/>
    </row>
    <row r="180" spans="8:8" x14ac:dyDescent="0.2">
      <c r="H180" s="35"/>
    </row>
    <row r="181" spans="8:8" x14ac:dyDescent="0.2">
      <c r="H181" s="35"/>
    </row>
    <row r="182" spans="8:8" x14ac:dyDescent="0.2">
      <c r="H182" s="36"/>
    </row>
  </sheetData>
  <mergeCells count="6">
    <mergeCell ref="G65:G66"/>
    <mergeCell ref="D65:D66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44 H3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H1871"/>
  <sheetViews>
    <sheetView zoomScale="110" zoomScaleNormal="110" workbookViewId="0">
      <selection activeCell="H9" sqref="H9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8" width="13.85546875" style="17" bestFit="1" customWidth="1"/>
    <col min="9" max="16384" width="11.42578125" style="16"/>
  </cols>
  <sheetData>
    <row r="4" spans="2:7" ht="15" thickBot="1" x14ac:dyDescent="0.25"/>
    <row r="5" spans="2:7" ht="15" thickTop="1" x14ac:dyDescent="0.2">
      <c r="B5" s="208"/>
      <c r="C5" s="209"/>
      <c r="D5" s="209"/>
      <c r="E5" s="209"/>
      <c r="F5" s="209"/>
      <c r="G5" s="210"/>
    </row>
    <row r="6" spans="2:7" x14ac:dyDescent="0.2">
      <c r="B6" s="211"/>
      <c r="C6" s="19"/>
      <c r="D6" s="19"/>
      <c r="E6" s="19"/>
      <c r="F6" s="19"/>
      <c r="G6" s="212"/>
    </row>
    <row r="7" spans="2:7" x14ac:dyDescent="0.2">
      <c r="B7" s="211"/>
      <c r="C7" s="19"/>
      <c r="D7" s="19"/>
      <c r="E7" s="19"/>
      <c r="F7" s="19"/>
      <c r="G7" s="212"/>
    </row>
    <row r="8" spans="2:7" x14ac:dyDescent="0.2">
      <c r="B8" s="211"/>
      <c r="C8" s="4"/>
      <c r="D8" s="4"/>
      <c r="E8" s="4"/>
      <c r="F8" s="4"/>
      <c r="G8" s="212"/>
    </row>
    <row r="9" spans="2:7" x14ac:dyDescent="0.2">
      <c r="B9" s="418" t="s">
        <v>1</v>
      </c>
      <c r="C9" s="419"/>
      <c r="D9" s="419"/>
      <c r="E9" s="419"/>
      <c r="F9" s="419"/>
      <c r="G9" s="420"/>
    </row>
    <row r="10" spans="2:7" x14ac:dyDescent="0.2">
      <c r="B10" s="418" t="str">
        <f>+'CASH F'!$B$10:$F$10</f>
        <v>DEL 01 DE ENERO AL 31 DE OCTUBRE 2023</v>
      </c>
      <c r="C10" s="419"/>
      <c r="D10" s="419"/>
      <c r="E10" s="419"/>
      <c r="F10" s="419"/>
      <c r="G10" s="420"/>
    </row>
    <row r="11" spans="2:7" x14ac:dyDescent="0.2">
      <c r="B11" s="418" t="s">
        <v>167</v>
      </c>
      <c r="C11" s="419"/>
      <c r="D11" s="419"/>
      <c r="E11" s="419"/>
      <c r="F11" s="419"/>
      <c r="G11" s="420"/>
    </row>
    <row r="12" spans="2:7" ht="15" thickBot="1" x14ac:dyDescent="0.25">
      <c r="B12" s="222"/>
      <c r="C12" s="20"/>
      <c r="D12" s="20"/>
      <c r="E12" s="20"/>
      <c r="F12" s="20"/>
      <c r="G12" s="223"/>
    </row>
    <row r="13" spans="2:7" x14ac:dyDescent="0.2">
      <c r="B13" s="224"/>
      <c r="C13" s="46"/>
      <c r="D13" s="46"/>
      <c r="E13" s="46"/>
      <c r="F13" s="46"/>
      <c r="G13" s="77"/>
    </row>
    <row r="14" spans="2:7" x14ac:dyDescent="0.2">
      <c r="B14" s="224"/>
      <c r="C14" s="46"/>
      <c r="D14" s="266" t="s">
        <v>275</v>
      </c>
      <c r="E14" s="45"/>
      <c r="F14" s="266" t="s">
        <v>68</v>
      </c>
      <c r="G14" s="77"/>
    </row>
    <row r="15" spans="2:7" x14ac:dyDescent="0.2">
      <c r="B15" s="224"/>
      <c r="C15" s="46"/>
      <c r="D15" s="46"/>
      <c r="E15" s="46"/>
      <c r="F15" s="46"/>
      <c r="G15" s="77"/>
    </row>
    <row r="16" spans="2:7" x14ac:dyDescent="0.2">
      <c r="B16" s="224"/>
      <c r="C16" s="43" t="s">
        <v>194</v>
      </c>
      <c r="D16" s="58"/>
      <c r="E16" s="58"/>
      <c r="F16" s="58"/>
      <c r="G16" s="77"/>
    </row>
    <row r="17" spans="2:7" ht="12.75" hidden="1" customHeight="1" x14ac:dyDescent="0.2">
      <c r="B17" s="224"/>
      <c r="C17" s="46" t="s">
        <v>59</v>
      </c>
      <c r="D17" s="81">
        <v>0</v>
      </c>
      <c r="E17" s="81"/>
      <c r="F17" s="81">
        <f>+D17</f>
        <v>0</v>
      </c>
      <c r="G17" s="77"/>
    </row>
    <row r="18" spans="2:7" hidden="1" x14ac:dyDescent="0.2">
      <c r="B18" s="224"/>
      <c r="C18" s="46" t="s">
        <v>163</v>
      </c>
      <c r="D18" s="81"/>
      <c r="E18" s="81"/>
      <c r="F18" s="81">
        <f>+D18</f>
        <v>0</v>
      </c>
      <c r="G18" s="77"/>
    </row>
    <row r="19" spans="2:7" x14ac:dyDescent="0.2">
      <c r="B19" s="224"/>
      <c r="C19" s="46"/>
      <c r="D19" s="81"/>
      <c r="E19" s="81"/>
      <c r="F19" s="81"/>
      <c r="G19" s="77"/>
    </row>
    <row r="20" spans="2:7" x14ac:dyDescent="0.2">
      <c r="B20" s="224"/>
      <c r="C20" s="46" t="s">
        <v>129</v>
      </c>
      <c r="D20" s="318">
        <v>32964500.620000001</v>
      </c>
      <c r="E20" s="318"/>
      <c r="F20" s="318">
        <v>309978976.06</v>
      </c>
      <c r="G20" s="77"/>
    </row>
    <row r="21" spans="2:7" x14ac:dyDescent="0.2">
      <c r="B21" s="224"/>
      <c r="C21" s="46" t="s">
        <v>138</v>
      </c>
      <c r="D21" s="318">
        <v>51613940.359999999</v>
      </c>
      <c r="E21" s="318"/>
      <c r="F21" s="318">
        <v>488449847.63999999</v>
      </c>
      <c r="G21" s="77"/>
    </row>
    <row r="22" spans="2:7" hidden="1" x14ac:dyDescent="0.2">
      <c r="B22" s="224"/>
      <c r="C22" s="46" t="s">
        <v>144</v>
      </c>
      <c r="D22" s="318">
        <v>0</v>
      </c>
      <c r="E22" s="318"/>
      <c r="F22" s="318">
        <v>0</v>
      </c>
      <c r="G22" s="77"/>
    </row>
    <row r="23" spans="2:7" hidden="1" x14ac:dyDescent="0.2">
      <c r="B23" s="224"/>
      <c r="C23" s="46" t="s">
        <v>146</v>
      </c>
      <c r="D23" s="81">
        <v>0</v>
      </c>
      <c r="E23" s="319"/>
      <c r="F23" s="81">
        <v>0</v>
      </c>
      <c r="G23" s="77"/>
    </row>
    <row r="24" spans="2:7" x14ac:dyDescent="0.2">
      <c r="B24" s="224"/>
      <c r="C24" s="46" t="s">
        <v>87</v>
      </c>
      <c r="D24" s="85">
        <v>3424511.54</v>
      </c>
      <c r="E24" s="307"/>
      <c r="F24" s="85">
        <v>29929645.199999999</v>
      </c>
      <c r="G24" s="77"/>
    </row>
    <row r="25" spans="2:7" x14ac:dyDescent="0.2">
      <c r="B25" s="224"/>
      <c r="C25" s="56" t="s">
        <v>168</v>
      </c>
      <c r="D25" s="312">
        <f>SUM(D20:D24)</f>
        <v>88002952.520000011</v>
      </c>
      <c r="E25" s="81"/>
      <c r="F25" s="54">
        <f>SUM(F20:F24)</f>
        <v>828358468.9000001</v>
      </c>
      <c r="G25" s="77"/>
    </row>
    <row r="26" spans="2:7" x14ac:dyDescent="0.2">
      <c r="B26" s="224"/>
      <c r="D26" s="307"/>
      <c r="E26" s="269"/>
      <c r="G26" s="77"/>
    </row>
    <row r="27" spans="2:7" x14ac:dyDescent="0.2">
      <c r="B27" s="224"/>
      <c r="C27" s="43" t="s">
        <v>195</v>
      </c>
      <c r="D27" s="225"/>
      <c r="F27" s="310"/>
      <c r="G27" s="77"/>
    </row>
    <row r="28" spans="2:7" x14ac:dyDescent="0.2">
      <c r="B28" s="224"/>
      <c r="C28" s="43"/>
      <c r="D28" s="81"/>
      <c r="E28" s="81"/>
      <c r="F28" s="81"/>
      <c r="G28" s="77"/>
    </row>
    <row r="29" spans="2:7" x14ac:dyDescent="0.2">
      <c r="B29" s="224"/>
      <c r="C29" s="75" t="s">
        <v>75</v>
      </c>
      <c r="D29" s="318">
        <v>67331124.769999996</v>
      </c>
      <c r="E29" s="307"/>
      <c r="F29" s="318">
        <v>595826702.53999996</v>
      </c>
      <c r="G29" s="77"/>
    </row>
    <row r="30" spans="2:7" x14ac:dyDescent="0.2">
      <c r="B30" s="224"/>
      <c r="C30" s="320" t="s">
        <v>76</v>
      </c>
      <c r="D30" s="318">
        <v>11663129.299999999</v>
      </c>
      <c r="E30" s="321"/>
      <c r="F30" s="318">
        <v>126004181.69</v>
      </c>
      <c r="G30" s="77"/>
    </row>
    <row r="31" spans="2:7" x14ac:dyDescent="0.2">
      <c r="B31" s="224"/>
      <c r="C31" s="320" t="s">
        <v>209</v>
      </c>
      <c r="D31" s="318">
        <v>3568798.83</v>
      </c>
      <c r="E31" s="321"/>
      <c r="F31" s="318">
        <v>33757754.380000003</v>
      </c>
      <c r="G31" s="77"/>
    </row>
    <row r="32" spans="2:7" x14ac:dyDescent="0.2">
      <c r="B32" s="224"/>
      <c r="C32" s="320" t="s">
        <v>93</v>
      </c>
      <c r="D32" s="318">
        <v>910628.40999999992</v>
      </c>
      <c r="E32" s="307"/>
      <c r="F32" s="318">
        <v>8504670.8699999992</v>
      </c>
      <c r="G32" s="77"/>
    </row>
    <row r="33" spans="2:7" x14ac:dyDescent="0.2">
      <c r="B33" s="224"/>
      <c r="C33" s="320" t="s">
        <v>77</v>
      </c>
      <c r="D33" s="322">
        <v>922127.21</v>
      </c>
      <c r="E33" s="307"/>
      <c r="F33" s="322">
        <v>3558925.2399999998</v>
      </c>
      <c r="G33" s="77"/>
    </row>
    <row r="34" spans="2:7" x14ac:dyDescent="0.2">
      <c r="B34" s="224"/>
      <c r="C34" s="50" t="s">
        <v>79</v>
      </c>
      <c r="D34" s="54">
        <f>SUM(D29:D33)-1</f>
        <v>84395807.519999981</v>
      </c>
      <c r="E34" s="83"/>
      <c r="F34" s="54">
        <f>SUM(F29:F33)</f>
        <v>767652234.72000003</v>
      </c>
      <c r="G34" s="77"/>
    </row>
    <row r="35" spans="2:7" x14ac:dyDescent="0.2">
      <c r="B35" s="224"/>
      <c r="C35" s="50"/>
      <c r="D35" s="83"/>
      <c r="E35" s="83"/>
      <c r="F35" s="83"/>
      <c r="G35" s="77"/>
    </row>
    <row r="36" spans="2:7" hidden="1" x14ac:dyDescent="0.2">
      <c r="B36" s="224"/>
      <c r="C36" s="43" t="s">
        <v>78</v>
      </c>
      <c r="D36" s="81"/>
      <c r="E36" s="42"/>
      <c r="F36" s="81"/>
      <c r="G36" s="77"/>
    </row>
    <row r="37" spans="2:7" hidden="1" x14ac:dyDescent="0.2">
      <c r="B37" s="224"/>
      <c r="C37" s="75" t="s">
        <v>169</v>
      </c>
      <c r="D37" s="93">
        <v>0</v>
      </c>
      <c r="E37" s="42"/>
      <c r="F37" s="85">
        <v>0</v>
      </c>
      <c r="G37" s="77"/>
    </row>
    <row r="38" spans="2:7" hidden="1" x14ac:dyDescent="0.2">
      <c r="B38" s="224"/>
      <c r="C38" s="50" t="s">
        <v>80</v>
      </c>
      <c r="D38" s="71">
        <f>+D37</f>
        <v>0</v>
      </c>
      <c r="E38" s="83"/>
      <c r="F38" s="83">
        <f>SUM(F37)</f>
        <v>0</v>
      </c>
      <c r="G38" s="77"/>
    </row>
    <row r="39" spans="2:7" x14ac:dyDescent="0.2">
      <c r="B39" s="224"/>
      <c r="C39" s="50"/>
      <c r="D39" s="83"/>
      <c r="E39" s="83"/>
      <c r="F39" s="83"/>
      <c r="G39" s="77"/>
    </row>
    <row r="40" spans="2:7" x14ac:dyDescent="0.2">
      <c r="B40" s="224"/>
      <c r="C40" s="56" t="s">
        <v>61</v>
      </c>
      <c r="D40" s="54">
        <f>+D38+D34</f>
        <v>84395807.519999981</v>
      </c>
      <c r="E40" s="54"/>
      <c r="F40" s="54">
        <f>+F38+F34</f>
        <v>767652234.72000003</v>
      </c>
      <c r="G40" s="77"/>
    </row>
    <row r="41" spans="2:7" x14ac:dyDescent="0.2">
      <c r="B41" s="224"/>
      <c r="C41" s="46"/>
      <c r="D41" s="81"/>
      <c r="E41" s="81"/>
      <c r="F41" s="85"/>
      <c r="G41" s="77"/>
    </row>
    <row r="42" spans="2:7" ht="15" thickBot="1" x14ac:dyDescent="0.25">
      <c r="B42" s="224"/>
      <c r="C42" s="56" t="s">
        <v>147</v>
      </c>
      <c r="D42" s="86">
        <f>+D25-D40</f>
        <v>3607145.0000000298</v>
      </c>
      <c r="E42" s="81"/>
      <c r="F42" s="86">
        <f>+F25-F34</f>
        <v>60706234.180000067</v>
      </c>
      <c r="G42" s="77"/>
    </row>
    <row r="43" spans="2:7" ht="15" thickTop="1" x14ac:dyDescent="0.2">
      <c r="B43" s="224"/>
      <c r="C43" s="46"/>
      <c r="D43" s="52"/>
      <c r="E43" s="58"/>
      <c r="F43" s="58"/>
      <c r="G43" s="77"/>
    </row>
    <row r="44" spans="2:7" ht="14.25" hidden="1" customHeight="1" x14ac:dyDescent="0.2">
      <c r="B44" s="224"/>
      <c r="C44" s="43"/>
      <c r="D44" s="52"/>
      <c r="E44" s="58"/>
      <c r="F44" s="58"/>
      <c r="G44" s="77"/>
    </row>
    <row r="45" spans="2:7" hidden="1" x14ac:dyDescent="0.2">
      <c r="B45" s="224"/>
      <c r="C45" s="43"/>
      <c r="D45" s="52"/>
      <c r="E45" s="58"/>
      <c r="F45" s="58"/>
      <c r="G45" s="77"/>
    </row>
    <row r="46" spans="2:7" hidden="1" x14ac:dyDescent="0.2">
      <c r="B46" s="224"/>
      <c r="C46" s="43"/>
      <c r="D46" s="52"/>
      <c r="E46" s="58"/>
      <c r="F46" s="58"/>
      <c r="G46" s="77"/>
    </row>
    <row r="47" spans="2:7" x14ac:dyDescent="0.2">
      <c r="B47" s="224"/>
      <c r="C47" s="51"/>
      <c r="D47" s="70"/>
      <c r="E47" s="42"/>
      <c r="F47" s="42"/>
      <c r="G47" s="77"/>
    </row>
    <row r="48" spans="2:7" x14ac:dyDescent="0.2">
      <c r="B48" s="224"/>
      <c r="C48" s="51"/>
      <c r="D48" s="225"/>
      <c r="E48" s="42"/>
      <c r="F48" s="225"/>
      <c r="G48" s="77"/>
    </row>
    <row r="49" spans="2:8" x14ac:dyDescent="0.2">
      <c r="B49" s="224"/>
      <c r="C49" s="46"/>
      <c r="D49" s="225"/>
      <c r="E49" s="225"/>
      <c r="F49" s="225"/>
      <c r="G49" s="77"/>
    </row>
    <row r="50" spans="2:8" x14ac:dyDescent="0.2">
      <c r="B50" s="224"/>
      <c r="C50" s="46"/>
      <c r="E50" s="46"/>
      <c r="F50" s="95"/>
      <c r="G50" s="77"/>
    </row>
    <row r="51" spans="2:8" ht="15" thickBot="1" x14ac:dyDescent="0.25">
      <c r="B51" s="226"/>
      <c r="C51" s="118"/>
      <c r="D51" s="227"/>
      <c r="E51" s="118"/>
      <c r="F51" s="228"/>
      <c r="G51" s="229"/>
    </row>
    <row r="52" spans="2:8" s="17" customFormat="1" ht="15" thickTop="1" x14ac:dyDescent="0.2">
      <c r="B52" s="12"/>
      <c r="C52" s="12"/>
      <c r="D52" s="12"/>
      <c r="E52" s="12"/>
      <c r="F52" s="12"/>
      <c r="G52" s="12"/>
    </row>
    <row r="53" spans="2:8" s="17" customFormat="1" x14ac:dyDescent="0.2">
      <c r="B53" s="12"/>
      <c r="C53" s="12"/>
      <c r="D53" s="12"/>
      <c r="E53" s="12"/>
      <c r="F53" s="12"/>
      <c r="G53" s="12"/>
    </row>
    <row r="54" spans="2:8" s="17" customFormat="1" x14ac:dyDescent="0.2">
      <c r="B54" s="12"/>
      <c r="C54" s="12"/>
      <c r="D54" s="12"/>
      <c r="E54" s="12"/>
      <c r="F54" s="12"/>
      <c r="G54" s="12"/>
    </row>
    <row r="55" spans="2:8" s="17" customFormat="1" x14ac:dyDescent="0.2">
      <c r="B55" s="12"/>
      <c r="C55" s="12"/>
      <c r="D55" s="12"/>
      <c r="E55" s="12"/>
      <c r="F55" s="12"/>
      <c r="G55" s="12"/>
    </row>
    <row r="56" spans="2:8" s="17" customFormat="1" x14ac:dyDescent="0.2">
      <c r="B56" s="12"/>
      <c r="C56" s="292" t="s">
        <v>271</v>
      </c>
      <c r="D56" s="431" t="s">
        <v>212</v>
      </c>
      <c r="E56" s="431"/>
      <c r="F56" s="431"/>
      <c r="G56" s="12"/>
    </row>
    <row r="57" spans="2:8" s="5" customFormat="1" x14ac:dyDescent="0.2">
      <c r="B57" s="11"/>
      <c r="C57" s="14" t="s">
        <v>272</v>
      </c>
      <c r="D57" s="425" t="s">
        <v>189</v>
      </c>
      <c r="E57" s="425"/>
      <c r="F57" s="425"/>
      <c r="G57" s="13"/>
      <c r="H57" s="3"/>
    </row>
    <row r="58" spans="2:8" s="5" customFormat="1" x14ac:dyDescent="0.2">
      <c r="B58" s="11"/>
      <c r="D58" s="205"/>
      <c r="E58" s="205"/>
      <c r="F58" s="205"/>
      <c r="G58" s="13"/>
      <c r="H58" s="3"/>
    </row>
    <row r="59" spans="2:8" s="17" customFormat="1" x14ac:dyDescent="0.2">
      <c r="B59" s="12"/>
      <c r="C59" s="12"/>
      <c r="D59" s="12"/>
      <c r="E59" s="12"/>
      <c r="F59" s="12"/>
      <c r="G59" s="12"/>
    </row>
    <row r="60" spans="2:8" s="17" customFormat="1" x14ac:dyDescent="0.2">
      <c r="B60" s="12"/>
      <c r="C60" s="12"/>
      <c r="D60" s="12"/>
      <c r="E60" s="12"/>
      <c r="F60" s="12"/>
      <c r="G60" s="12"/>
    </row>
    <row r="61" spans="2:8" s="17" customFormat="1" x14ac:dyDescent="0.2">
      <c r="B61" s="12"/>
      <c r="C61" s="14" t="s">
        <v>251</v>
      </c>
      <c r="D61" s="12"/>
      <c r="E61" s="12"/>
      <c r="F61" s="12"/>
      <c r="G61" s="12"/>
    </row>
    <row r="62" spans="2:8" s="17" customFormat="1" x14ac:dyDescent="0.2">
      <c r="B62" s="12"/>
      <c r="C62" s="206" t="s">
        <v>39</v>
      </c>
      <c r="D62" s="206"/>
      <c r="E62" s="206"/>
      <c r="F62" s="206"/>
      <c r="G62" s="12"/>
    </row>
    <row r="63" spans="2:8" s="17" customFormat="1" x14ac:dyDescent="0.2">
      <c r="B63" s="12"/>
      <c r="C63" s="12"/>
      <c r="D63" s="12"/>
      <c r="E63" s="12"/>
      <c r="F63" s="12"/>
      <c r="G63" s="12"/>
    </row>
    <row r="64" spans="2:8" s="17" customFormat="1" x14ac:dyDescent="0.2">
      <c r="B64" s="12"/>
      <c r="C64" s="12"/>
      <c r="D64" s="12"/>
      <c r="E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F81"/>
  <sheetViews>
    <sheetView tabSelected="1" zoomScale="110" zoomScaleNormal="110" workbookViewId="0">
      <selection activeCell="B3" sqref="B3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16384" width="11.42578125" style="11"/>
  </cols>
  <sheetData>
    <row r="3" spans="2:6" ht="15" thickBot="1" x14ac:dyDescent="0.25"/>
    <row r="4" spans="2:6" ht="15" thickTop="1" x14ac:dyDescent="0.2">
      <c r="B4" s="230"/>
      <c r="C4" s="231"/>
      <c r="D4" s="232"/>
      <c r="E4" s="232"/>
      <c r="F4" s="233"/>
    </row>
    <row r="5" spans="2:6" x14ac:dyDescent="0.2">
      <c r="B5" s="234"/>
      <c r="C5" s="37"/>
      <c r="D5" s="38"/>
      <c r="E5" s="38"/>
      <c r="F5" s="235"/>
    </row>
    <row r="6" spans="2:6" x14ac:dyDescent="0.2">
      <c r="B6" s="234"/>
      <c r="C6" s="37"/>
      <c r="D6" s="38"/>
      <c r="E6" s="38"/>
      <c r="F6" s="235"/>
    </row>
    <row r="7" spans="2:6" x14ac:dyDescent="0.2">
      <c r="B7" s="234"/>
      <c r="C7" s="37"/>
      <c r="D7" s="38"/>
      <c r="E7" s="38"/>
      <c r="F7" s="236"/>
    </row>
    <row r="8" spans="2:6" x14ac:dyDescent="0.2">
      <c r="B8" s="237"/>
      <c r="C8" s="18"/>
      <c r="D8" s="18"/>
      <c r="E8" s="18"/>
      <c r="F8" s="238"/>
    </row>
    <row r="9" spans="2:6" x14ac:dyDescent="0.2">
      <c r="B9" s="418" t="s">
        <v>7</v>
      </c>
      <c r="C9" s="419"/>
      <c r="D9" s="419"/>
      <c r="E9" s="419"/>
      <c r="F9" s="420"/>
    </row>
    <row r="10" spans="2:6" x14ac:dyDescent="0.2">
      <c r="B10" s="418" t="s">
        <v>274</v>
      </c>
      <c r="C10" s="419"/>
      <c r="D10" s="419"/>
      <c r="E10" s="419"/>
      <c r="F10" s="420"/>
    </row>
    <row r="11" spans="2:6" x14ac:dyDescent="0.2">
      <c r="B11" s="418" t="s">
        <v>167</v>
      </c>
      <c r="C11" s="419"/>
      <c r="D11" s="419"/>
      <c r="E11" s="419"/>
      <c r="F11" s="420"/>
    </row>
    <row r="12" spans="2:6" ht="15" thickBot="1" x14ac:dyDescent="0.25">
      <c r="B12" s="239"/>
      <c r="C12" s="39"/>
      <c r="D12" s="40"/>
      <c r="E12" s="40"/>
      <c r="F12" s="240"/>
    </row>
    <row r="13" spans="2:6" x14ac:dyDescent="0.2">
      <c r="B13" s="241"/>
      <c r="C13" s="96"/>
      <c r="D13" s="97"/>
      <c r="E13" s="97"/>
      <c r="F13" s="242"/>
    </row>
    <row r="14" spans="2:6" x14ac:dyDescent="0.2">
      <c r="B14" s="299" t="s">
        <v>196</v>
      </c>
      <c r="C14" s="70"/>
      <c r="D14" s="98"/>
      <c r="E14" s="99"/>
      <c r="F14" s="244"/>
    </row>
    <row r="15" spans="2:6" x14ac:dyDescent="0.2">
      <c r="B15" s="243"/>
      <c r="C15" s="70"/>
      <c r="D15" s="98"/>
      <c r="E15" s="99"/>
      <c r="F15" s="244"/>
    </row>
    <row r="16" spans="2:6" x14ac:dyDescent="0.2">
      <c r="B16" s="300" t="s">
        <v>199</v>
      </c>
      <c r="C16" s="70"/>
      <c r="D16" s="98"/>
      <c r="E16" s="99"/>
      <c r="F16" s="244"/>
    </row>
    <row r="17" spans="2:6" x14ac:dyDescent="0.2">
      <c r="B17" s="301" t="s">
        <v>0</v>
      </c>
      <c r="C17" s="70"/>
      <c r="D17" s="98"/>
      <c r="E17" s="284" t="str">
        <f>+RESULTADOS!D14</f>
        <v>Octubre</v>
      </c>
      <c r="F17" s="306" t="str">
        <f>+RESULTADOS!F14</f>
        <v>Acumulado</v>
      </c>
    </row>
    <row r="18" spans="2:6" x14ac:dyDescent="0.2">
      <c r="B18" s="245"/>
      <c r="C18" s="70"/>
      <c r="D18" s="98"/>
      <c r="E18" s="98"/>
      <c r="F18" s="244"/>
    </row>
    <row r="19" spans="2:6" ht="12.75" customHeight="1" x14ac:dyDescent="0.2">
      <c r="B19" s="246" t="s">
        <v>83</v>
      </c>
      <c r="C19" s="70"/>
      <c r="D19" s="98"/>
      <c r="E19" s="49">
        <f>+RESULTADOS!D42</f>
        <v>3607145.0000000298</v>
      </c>
      <c r="F19" s="244">
        <f>+RESULTADOS!F42</f>
        <v>60706234.180000067</v>
      </c>
    </row>
    <row r="20" spans="2:6" ht="12" customHeight="1" x14ac:dyDescent="0.2">
      <c r="B20" s="246"/>
      <c r="C20" s="70"/>
      <c r="D20" s="98"/>
      <c r="E20" s="277"/>
      <c r="F20" s="244"/>
    </row>
    <row r="21" spans="2:6" ht="14.25" customHeight="1" x14ac:dyDescent="0.2">
      <c r="B21" s="224" t="s">
        <v>155</v>
      </c>
      <c r="C21" s="58"/>
      <c r="D21" s="99"/>
      <c r="E21" s="287">
        <v>-64594.179999999993</v>
      </c>
      <c r="F21" s="247">
        <v>-290944.34999999998</v>
      </c>
    </row>
    <row r="22" spans="2:6" ht="14.25" customHeight="1" x14ac:dyDescent="0.2">
      <c r="B22" s="224" t="s">
        <v>109</v>
      </c>
      <c r="C22" s="58"/>
      <c r="D22" s="99"/>
      <c r="E22" s="287">
        <v>-15.87</v>
      </c>
      <c r="F22" s="247">
        <v>1233390.0099999998</v>
      </c>
    </row>
    <row r="23" spans="2:6" s="41" customFormat="1" x14ac:dyDescent="0.2">
      <c r="B23" s="224" t="s">
        <v>158</v>
      </c>
      <c r="C23" s="70"/>
      <c r="D23" s="98"/>
      <c r="E23" s="287">
        <v>1777721.5</v>
      </c>
      <c r="F23" s="247">
        <v>-6093276.7400000002</v>
      </c>
    </row>
    <row r="24" spans="2:6" s="41" customFormat="1" ht="13.5" customHeight="1" x14ac:dyDescent="0.2">
      <c r="B24" s="224" t="s">
        <v>81</v>
      </c>
      <c r="C24" s="70"/>
      <c r="D24" s="98"/>
      <c r="E24" s="287">
        <v>-1298569.44</v>
      </c>
      <c r="F24" s="247">
        <v>636046.52</v>
      </c>
    </row>
    <row r="25" spans="2:6" s="41" customFormat="1" ht="13.5" customHeight="1" x14ac:dyDescent="0.2">
      <c r="B25" s="224" t="s">
        <v>123</v>
      </c>
      <c r="C25" s="70"/>
      <c r="D25" s="98"/>
      <c r="E25" s="287">
        <v>229687.59</v>
      </c>
      <c r="F25" s="247">
        <v>-459375.28</v>
      </c>
    </row>
    <row r="26" spans="2:6" s="41" customFormat="1" x14ac:dyDescent="0.2">
      <c r="B26" s="224" t="s">
        <v>73</v>
      </c>
      <c r="C26" s="70"/>
      <c r="D26" s="98"/>
      <c r="E26" s="287">
        <v>1380396.45</v>
      </c>
      <c r="F26" s="247">
        <v>13273644.639999999</v>
      </c>
    </row>
    <row r="27" spans="2:6" s="41" customFormat="1" x14ac:dyDescent="0.2">
      <c r="B27" s="224" t="s">
        <v>108</v>
      </c>
      <c r="C27" s="70"/>
      <c r="D27" s="98"/>
      <c r="E27" s="287">
        <v>23362799.609999999</v>
      </c>
      <c r="F27" s="247">
        <v>20687348.469999999</v>
      </c>
    </row>
    <row r="28" spans="2:6" s="41" customFormat="1" x14ac:dyDescent="0.2">
      <c r="B28" s="224" t="s">
        <v>82</v>
      </c>
      <c r="C28" s="70"/>
      <c r="D28" s="98"/>
      <c r="E28" s="287">
        <v>18034365.09</v>
      </c>
      <c r="F28" s="247">
        <v>73390617.370000005</v>
      </c>
    </row>
    <row r="29" spans="2:6" s="41" customFormat="1" hidden="1" x14ac:dyDescent="0.2">
      <c r="B29" s="224" t="s">
        <v>164</v>
      </c>
      <c r="C29" s="70"/>
      <c r="D29" s="98"/>
      <c r="E29" s="287"/>
      <c r="F29" s="247">
        <v>0</v>
      </c>
    </row>
    <row r="30" spans="2:6" s="41" customFormat="1" x14ac:dyDescent="0.2">
      <c r="B30" s="224" t="s">
        <v>103</v>
      </c>
      <c r="C30" s="70"/>
      <c r="D30" s="98"/>
      <c r="E30" s="287">
        <v>293349.92</v>
      </c>
      <c r="F30" s="247">
        <v>40096230.420000002</v>
      </c>
    </row>
    <row r="31" spans="2:6" s="41" customFormat="1" x14ac:dyDescent="0.2">
      <c r="B31" s="224" t="s">
        <v>246</v>
      </c>
      <c r="C31" s="70"/>
      <c r="D31" s="98"/>
      <c r="E31" s="287">
        <v>-254808605.53</v>
      </c>
      <c r="F31" s="247">
        <v>216423312.47999999</v>
      </c>
    </row>
    <row r="32" spans="2:6" s="41" customFormat="1" ht="15" thickBot="1" x14ac:dyDescent="0.25">
      <c r="B32" s="303"/>
      <c r="C32" s="88"/>
      <c r="D32" s="304"/>
      <c r="E32" s="361"/>
      <c r="F32" s="305"/>
    </row>
    <row r="33" spans="2:6" ht="16.5" customHeight="1" thickTop="1" thickBot="1" x14ac:dyDescent="0.25">
      <c r="B33" s="302" t="s">
        <v>197</v>
      </c>
      <c r="C33" s="100"/>
      <c r="D33" s="101" t="e">
        <f>+#REF!</f>
        <v>#REF!</v>
      </c>
      <c r="E33" s="409">
        <f>SUM(E19:E32)</f>
        <v>-207486319.85999995</v>
      </c>
      <c r="F33" s="255">
        <f>SUM(F19:F32)</f>
        <v>419603227.72000003</v>
      </c>
    </row>
    <row r="34" spans="2:6" ht="14.25" customHeight="1" x14ac:dyDescent="0.2">
      <c r="B34" s="251"/>
      <c r="C34" s="96"/>
      <c r="D34" s="97"/>
      <c r="E34" s="410"/>
      <c r="F34" s="242"/>
    </row>
    <row r="35" spans="2:6" x14ac:dyDescent="0.2">
      <c r="B35" s="243" t="s">
        <v>216</v>
      </c>
      <c r="C35" s="70"/>
      <c r="D35" s="98"/>
      <c r="E35" s="411"/>
      <c r="F35" s="244"/>
    </row>
    <row r="36" spans="2:6" x14ac:dyDescent="0.2">
      <c r="B36" s="252"/>
      <c r="C36" s="70"/>
      <c r="D36" s="98"/>
      <c r="E36" s="283"/>
      <c r="F36" s="253"/>
    </row>
    <row r="37" spans="2:6" x14ac:dyDescent="0.2">
      <c r="B37" s="254" t="s">
        <v>200</v>
      </c>
      <c r="C37" s="70"/>
      <c r="D37" s="98"/>
      <c r="E37" s="275">
        <v>-8285116.0299999993</v>
      </c>
      <c r="F37" s="248">
        <v>-75630366.75</v>
      </c>
    </row>
    <row r="38" spans="2:6" ht="12.75" customHeight="1" x14ac:dyDescent="0.2">
      <c r="B38" s="254" t="s">
        <v>84</v>
      </c>
      <c r="C38" s="58"/>
      <c r="D38" s="99"/>
      <c r="E38" s="275">
        <v>-16224500.779999999</v>
      </c>
      <c r="F38" s="248">
        <v>-41908090.359999999</v>
      </c>
    </row>
    <row r="39" spans="2:6" x14ac:dyDescent="0.2">
      <c r="B39" s="254" t="s">
        <v>85</v>
      </c>
      <c r="C39" s="58"/>
      <c r="D39" s="99"/>
      <c r="E39" s="275">
        <v>221934.24000000002</v>
      </c>
      <c r="F39" s="248">
        <v>-2664399.1199999996</v>
      </c>
    </row>
    <row r="40" spans="2:6" hidden="1" x14ac:dyDescent="0.2">
      <c r="B40" s="254" t="s">
        <v>86</v>
      </c>
      <c r="C40" s="58"/>
      <c r="D40" s="99"/>
      <c r="E40" s="275">
        <v>0</v>
      </c>
      <c r="F40" s="248">
        <v>0</v>
      </c>
    </row>
    <row r="41" spans="2:6" ht="12.75" customHeight="1" x14ac:dyDescent="0.2">
      <c r="B41" s="254" t="s">
        <v>94</v>
      </c>
      <c r="C41" s="58"/>
      <c r="D41" s="99"/>
      <c r="E41" s="275">
        <v>11051.679999999993</v>
      </c>
      <c r="F41" s="248">
        <v>2799049.39</v>
      </c>
    </row>
    <row r="42" spans="2:6" ht="12.75" customHeight="1" x14ac:dyDescent="0.2">
      <c r="B42" s="254" t="s">
        <v>217</v>
      </c>
      <c r="C42" s="58"/>
      <c r="D42" s="99"/>
      <c r="E42" s="412">
        <v>21497.63</v>
      </c>
      <c r="F42" s="248">
        <v>214976.30000000002</v>
      </c>
    </row>
    <row r="43" spans="2:6" ht="15" thickBot="1" x14ac:dyDescent="0.25">
      <c r="B43" s="249"/>
      <c r="C43" s="100"/>
      <c r="D43" s="101"/>
      <c r="E43" s="276"/>
      <c r="F43" s="255"/>
    </row>
    <row r="44" spans="2:6" ht="15.75" customHeight="1" thickBot="1" x14ac:dyDescent="0.25">
      <c r="B44" s="256" t="s">
        <v>218</v>
      </c>
      <c r="C44" s="102"/>
      <c r="D44" s="103" t="e">
        <f>+#REF!</f>
        <v>#REF!</v>
      </c>
      <c r="E44" s="114">
        <f>SUM(E37:E43)</f>
        <v>-24255133.260000002</v>
      </c>
      <c r="F44" s="250">
        <f>SUM(F37:F43)</f>
        <v>-117188830.54000001</v>
      </c>
    </row>
    <row r="45" spans="2:6" ht="15.75" customHeight="1" x14ac:dyDescent="0.2">
      <c r="B45" s="272"/>
      <c r="C45" s="96"/>
      <c r="D45" s="97"/>
      <c r="E45" s="273"/>
      <c r="F45" s="242"/>
    </row>
    <row r="46" spans="2:6" hidden="1" x14ac:dyDescent="0.2">
      <c r="B46" s="252"/>
      <c r="C46" s="70"/>
      <c r="D46" s="98"/>
      <c r="E46" s="98"/>
      <c r="F46" s="244"/>
    </row>
    <row r="47" spans="2:6" x14ac:dyDescent="0.2">
      <c r="B47" s="299" t="s">
        <v>8</v>
      </c>
      <c r="C47" s="70"/>
      <c r="D47" s="98"/>
      <c r="E47" s="98"/>
      <c r="F47" s="244"/>
    </row>
    <row r="48" spans="2:6" x14ac:dyDescent="0.2">
      <c r="B48" s="252"/>
      <c r="C48" s="70"/>
      <c r="D48" s="98"/>
      <c r="E48" s="98"/>
      <c r="F48" s="244"/>
    </row>
    <row r="49" spans="2:6" ht="12.75" hidden="1" customHeight="1" x14ac:dyDescent="0.2">
      <c r="B49" s="224" t="s">
        <v>95</v>
      </c>
      <c r="C49" s="70"/>
      <c r="D49" s="98"/>
      <c r="E49" s="52">
        <v>0</v>
      </c>
      <c r="F49" s="253">
        <v>0</v>
      </c>
    </row>
    <row r="50" spans="2:6" ht="12.75" hidden="1" customHeight="1" x14ac:dyDescent="0.2">
      <c r="B50" s="224" t="s">
        <v>41</v>
      </c>
      <c r="C50" s="70"/>
      <c r="D50" s="98"/>
      <c r="E50" s="297">
        <v>0</v>
      </c>
      <c r="F50" s="253">
        <v>0</v>
      </c>
    </row>
    <row r="51" spans="2:6" ht="12.75" hidden="1" customHeight="1" x14ac:dyDescent="0.2">
      <c r="B51" s="224" t="s">
        <v>104</v>
      </c>
      <c r="C51" s="70"/>
      <c r="D51" s="98"/>
      <c r="E51" s="68">
        <v>0</v>
      </c>
      <c r="F51" s="253">
        <v>0</v>
      </c>
    </row>
    <row r="52" spans="2:6" hidden="1" x14ac:dyDescent="0.2">
      <c r="B52" s="224" t="s">
        <v>131</v>
      </c>
      <c r="C52" s="70"/>
      <c r="D52" s="98"/>
      <c r="E52" s="68">
        <v>0</v>
      </c>
      <c r="F52" s="253">
        <v>0</v>
      </c>
    </row>
    <row r="53" spans="2:6" hidden="1" x14ac:dyDescent="0.2">
      <c r="B53" s="224" t="s">
        <v>124</v>
      </c>
      <c r="C53" s="70"/>
      <c r="D53" s="98"/>
      <c r="E53" s="68">
        <v>0</v>
      </c>
      <c r="F53" s="253">
        <v>0</v>
      </c>
    </row>
    <row r="54" spans="2:6" x14ac:dyDescent="0.2">
      <c r="B54" s="224" t="s">
        <v>98</v>
      </c>
      <c r="C54" s="70"/>
      <c r="D54" s="98"/>
      <c r="E54" s="68">
        <v>0</v>
      </c>
      <c r="F54" s="253">
        <v>-2887769.07</v>
      </c>
    </row>
    <row r="55" spans="2:6" ht="15" thickBot="1" x14ac:dyDescent="0.25">
      <c r="B55" s="249"/>
      <c r="C55" s="100"/>
      <c r="D55" s="101"/>
      <c r="E55" s="101"/>
      <c r="F55" s="255"/>
    </row>
    <row r="56" spans="2:6" ht="15.75" customHeight="1" thickBot="1" x14ac:dyDescent="0.25">
      <c r="B56" s="298" t="s">
        <v>9</v>
      </c>
      <c r="C56" s="104"/>
      <c r="D56" s="105" t="e">
        <f>+#REF!</f>
        <v>#REF!</v>
      </c>
      <c r="E56" s="114">
        <f>SUM(E49:E55)</f>
        <v>0</v>
      </c>
      <c r="F56" s="250">
        <f>SUM(F49:F55)</f>
        <v>-2887769.07</v>
      </c>
    </row>
    <row r="57" spans="2:6" x14ac:dyDescent="0.2">
      <c r="B57" s="251"/>
      <c r="C57" s="96"/>
      <c r="D57" s="97"/>
      <c r="E57" s="97"/>
      <c r="F57" s="242"/>
    </row>
    <row r="58" spans="2:6" x14ac:dyDescent="0.2">
      <c r="B58" s="252"/>
      <c r="C58" s="70"/>
      <c r="D58" s="98"/>
      <c r="E58" s="98"/>
      <c r="F58" s="244"/>
    </row>
    <row r="59" spans="2:6" x14ac:dyDescent="0.2">
      <c r="B59" s="254" t="s">
        <v>27</v>
      </c>
      <c r="C59" s="58"/>
      <c r="D59" s="99"/>
      <c r="E59" s="94">
        <f>+E44+E33+E56+1</f>
        <v>-231741452.11999995</v>
      </c>
      <c r="F59" s="257">
        <f>531268082.23+E59</f>
        <v>299526630.11000007</v>
      </c>
    </row>
    <row r="60" spans="2:6" x14ac:dyDescent="0.2">
      <c r="B60" s="254" t="s">
        <v>96</v>
      </c>
      <c r="C60" s="58"/>
      <c r="D60" s="99"/>
      <c r="E60" s="52">
        <v>829768262.28999996</v>
      </c>
      <c r="F60" s="253">
        <v>298500180.06</v>
      </c>
    </row>
    <row r="61" spans="2:6" ht="15" thickBot="1" x14ac:dyDescent="0.25">
      <c r="B61" s="249"/>
      <c r="C61" s="100"/>
      <c r="D61" s="101"/>
      <c r="E61" s="101" t="s">
        <v>72</v>
      </c>
      <c r="F61" s="309"/>
    </row>
    <row r="62" spans="2:6" ht="18" customHeight="1" thickBot="1" x14ac:dyDescent="0.25">
      <c r="B62" s="265" t="s">
        <v>198</v>
      </c>
      <c r="C62" s="258"/>
      <c r="D62" s="259" t="e">
        <f>+#REF!+#REF!</f>
        <v>#REF!</v>
      </c>
      <c r="E62" s="260">
        <f>SUM(E59:E61)</f>
        <v>598026810.17000008</v>
      </c>
      <c r="F62" s="261">
        <f>SUM(F59:F61)</f>
        <v>598026810.17000008</v>
      </c>
    </row>
    <row r="63" spans="2:6" ht="15" thickTop="1" x14ac:dyDescent="0.2">
      <c r="B63" s="44"/>
      <c r="C63" s="57"/>
      <c r="D63" s="107"/>
      <c r="E63" s="107"/>
      <c r="F63" s="108"/>
    </row>
    <row r="64" spans="2:6" x14ac:dyDescent="0.2">
      <c r="B64" s="44"/>
      <c r="C64" s="57"/>
      <c r="D64" s="107"/>
      <c r="E64" s="107"/>
      <c r="F64" s="108"/>
    </row>
    <row r="65" spans="2:6" x14ac:dyDescent="0.2">
      <c r="B65" s="44"/>
      <c r="C65" s="57"/>
      <c r="D65" s="107"/>
      <c r="E65" s="107"/>
      <c r="F65" s="109"/>
    </row>
    <row r="66" spans="2:6" x14ac:dyDescent="0.2">
      <c r="B66" s="44"/>
      <c r="C66" s="57"/>
      <c r="D66" s="107"/>
      <c r="E66" s="107"/>
      <c r="F66" s="109"/>
    </row>
    <row r="67" spans="2:6" x14ac:dyDescent="0.2">
      <c r="B67" s="292" t="s">
        <v>271</v>
      </c>
      <c r="C67" s="57"/>
      <c r="D67" s="107"/>
      <c r="E67" s="433" t="s">
        <v>211</v>
      </c>
      <c r="F67" s="433"/>
    </row>
    <row r="68" spans="2:6" x14ac:dyDescent="0.2">
      <c r="B68" s="110" t="s">
        <v>272</v>
      </c>
      <c r="C68" s="57"/>
      <c r="D68" s="107"/>
      <c r="E68" s="434" t="s">
        <v>6</v>
      </c>
      <c r="F68" s="434"/>
    </row>
    <row r="69" spans="2:6" x14ac:dyDescent="0.2">
      <c r="C69" s="57"/>
      <c r="D69" s="107"/>
      <c r="E69" s="107"/>
    </row>
    <row r="70" spans="2:6" x14ac:dyDescent="0.2">
      <c r="B70" s="44"/>
      <c r="C70" s="57"/>
      <c r="D70" s="107"/>
      <c r="E70" s="107"/>
      <c r="F70" s="109"/>
    </row>
    <row r="71" spans="2:6" x14ac:dyDescent="0.2">
      <c r="B71" s="293" t="s">
        <v>252</v>
      </c>
      <c r="C71" s="57"/>
      <c r="D71" s="107"/>
      <c r="E71" s="107"/>
      <c r="F71" s="109"/>
    </row>
    <row r="72" spans="2:6" x14ac:dyDescent="0.2">
      <c r="B72" s="432" t="s">
        <v>213</v>
      </c>
      <c r="C72" s="432"/>
      <c r="D72" s="432"/>
      <c r="E72" s="432"/>
      <c r="F72" s="432"/>
    </row>
    <row r="76" spans="2:6" ht="13.5" customHeight="1" x14ac:dyDescent="0.2"/>
    <row r="77" spans="2:6" ht="14.25" customHeight="1" x14ac:dyDescent="0.2"/>
    <row r="78" spans="2:6" ht="13.9" customHeight="1" x14ac:dyDescent="0.2"/>
    <row r="81" spans="4:5" x14ac:dyDescent="0.2">
      <c r="D81" s="15"/>
      <c r="E81" s="15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2023-11-15T15:05:42Z</cp:lastPrinted>
  <dcterms:created xsi:type="dcterms:W3CDTF">2005-02-18T21:21:25Z</dcterms:created>
  <dcterms:modified xsi:type="dcterms:W3CDTF">2023-11-16T15:23:41Z</dcterms:modified>
</cp:coreProperties>
</file>