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7365" tabRatio="790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RESULTADOS!$B$5:$G$52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8" i="10" l="1"/>
  <c r="F44" i="10"/>
  <c r="F46" i="10" l="1"/>
  <c r="F25" i="11" l="1"/>
  <c r="D25" i="11"/>
  <c r="H23" i="10" l="1"/>
  <c r="H44" i="10"/>
  <c r="F23" i="10" l="1"/>
  <c r="F34" i="11" l="1"/>
  <c r="F42" i="11" s="1"/>
  <c r="F52" i="10" l="1"/>
  <c r="H38" i="23"/>
  <c r="H121" i="23" l="1"/>
  <c r="H148" i="23" l="1"/>
  <c r="H29" i="10" l="1"/>
  <c r="H31" i="10" s="1"/>
  <c r="I69" i="23" l="1"/>
  <c r="I70" i="23"/>
  <c r="I71" i="23"/>
  <c r="I72" i="23"/>
  <c r="I73" i="23"/>
  <c r="I74" i="23"/>
  <c r="I75" i="23"/>
  <c r="I76" i="23"/>
  <c r="I78" i="23"/>
  <c r="I79" i="23"/>
  <c r="I80" i="23"/>
  <c r="I81" i="23"/>
  <c r="I68" i="23"/>
  <c r="H52" i="10" l="1"/>
  <c r="H29" i="23" l="1"/>
  <c r="D34" i="11" l="1"/>
  <c r="H38" i="10" l="1"/>
  <c r="H46" i="10" l="1"/>
  <c r="B10" i="11" l="1"/>
  <c r="C8" i="23" s="1"/>
  <c r="D62" i="31" l="1"/>
  <c r="F56" i="31"/>
  <c r="E56" i="31"/>
  <c r="D56" i="31"/>
  <c r="D44" i="31"/>
  <c r="D33" i="31"/>
  <c r="F17" i="31"/>
  <c r="E17" i="31"/>
  <c r="F38" i="11"/>
  <c r="F40" i="11" s="1"/>
  <c r="D38" i="11"/>
  <c r="D40" i="11" s="1"/>
  <c r="D42" i="11" s="1"/>
  <c r="F18" i="11"/>
  <c r="F17" i="11"/>
  <c r="I152" i="23"/>
  <c r="H132" i="23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J30" i="10"/>
  <c r="J22" i="10"/>
  <c r="L57" i="166"/>
  <c r="L49" i="166"/>
  <c r="L44" i="166"/>
  <c r="L47" i="166" s="1"/>
  <c r="L48" i="166" s="1"/>
  <c r="J31" i="10" l="1"/>
  <c r="E107" i="23"/>
  <c r="I77" i="23"/>
  <c r="I82" i="23" s="1"/>
  <c r="H46" i="23"/>
  <c r="H31" i="23"/>
  <c r="F29" i="10" l="1"/>
  <c r="F31" i="10" s="1"/>
  <c r="F19" i="31"/>
  <c r="E19" i="31" l="1"/>
  <c r="F54" i="10" l="1"/>
  <c r="F44" i="31"/>
  <c r="E44" i="31"/>
  <c r="E33" i="31" l="1"/>
  <c r="F33" i="31"/>
  <c r="E59" i="31" l="1"/>
  <c r="E62" i="31" l="1"/>
  <c r="F59" i="31"/>
  <c r="F62" i="31" s="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<sst xmlns="http://schemas.openxmlformats.org/spreadsheetml/2006/main" count="280" uniqueCount="268">
  <si>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</si>
  <si>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</si>
  <si>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</si>
  <si>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</si>
  <si>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</si>
  <si>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</si>
  <si>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</si>
  <si>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</si>
  <si>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</si>
  <si>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</si>
  <si>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</si>
  <si>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</si>
  <si>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</si>
  <si>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</si>
  <si>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</si>
  <si>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</si>
  <si>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</si>
  <si>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</si>
  <si>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</si>
  <si>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</si>
  <si>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</si>
  <si>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</si>
  <si>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</si>
  <si>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</si>
  <si>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</si>
  <si>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</si>
  <si>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</si>
  <si>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</si>
  <si>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</si>
  <si>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</si>
  <si>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</si>
  <si>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</si>
  <si>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</si>
  <si>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</si>
  <si>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</si>
  <si>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</si>
  <si>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</si>
  <si>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</si>
  <si>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</si>
  <si>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</si>
  <si>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</si>
  <si>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</si>
  <si>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</si>
  <si>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</si>
  <si>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</si>
  <si>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</si>
  <si>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</si>
  <si>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</si>
  <si>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</si>
  <si>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</si>
  <si>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</si>
  <si>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</si>
  <si>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</si>
  <si>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</si>
  <si>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</si>
  <si>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</si>
  <si>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</si>
  <si>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</si>
  <si>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</si>
  <si>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</si>
  <si>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</si>
  <si>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</si>
  <si>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</si>
  <si>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</si>
  <si>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</si>
  <si>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</si>
  <si>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</si>
  <si>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</si>
  <si>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</si>
  <si>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</si>
  <si>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</si>
  <si>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</si>
  <si>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</si>
  <si>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</si>
  <si>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</si>
  <si>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</si>
  <si>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</si>
  <si>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</si>
  <si>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</si>
  <si>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</si>
  <si>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</si>
  <si>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</si>
  <si>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</si>
  <si>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</si>
  <si>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</si>
  <si>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</si>
  <si>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</si>
  <si>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</si>
  <si>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</si>
  <si>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</si>
  <si>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</si>
  <si>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</si>
  <si>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</si>
  <si>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</si>
  <si>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</si>
  <si>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</si>
  <si>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</si>
  <si>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</si>
  <si>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</si>
  <si>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</si>
  <si>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</si>
  <si>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</si>
  <si>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</si>
  <si>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</si>
  <si>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</si>
  <si>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</si>
  <si>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</si>
  <si>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</si>
  <si>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</si>
  <si>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</si>
  <si>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</si>
  <si>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</si>
  <si>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</si>
  <si>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</si>
  <si>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</si>
  <si>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</si>
  <si>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</si>
  <si>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</si>
  <si>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</si>
  <si>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</si>
  <si>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</si>
  <si>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</si>
  <si>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</si>
  <si>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</si>
  <si>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</si>
  <si>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</si>
  <si>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</si>
  <si>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</si>
  <si>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</si>
  <si>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</si>
  <si>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</si>
  <si>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</si>
  <si>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</si>
  <si>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</si>
  <si>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</si>
  <si>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</si>
  <si>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</si>
  <si>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</si>
  <si>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</si>
  <si>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</si>
  <si>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</si>
  <si>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</si>
  <si>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</si>
  <si>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</si>
  <si>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</si>
  <si>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</si>
  <si>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</si>
  <si>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</si>
  <si>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</si>
  <si>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</si>
  <si>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</si>
  <si>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</si>
  <si>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</si>
  <si>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</si>
  <si>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</si>
  <si>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</si>
  <si>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</si>
  <si>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</si>
  <si>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</si>
  <si>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</si>
  <si>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</si>
  <si>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</si>
  <si>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</si>
  <si>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</si>
  <si>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</si>
  <si>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</si>
  <si>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</si>
  <si>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</si>
  <si>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</si>
  <si>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</si>
  <si>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</si>
  <si>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</si>
  <si>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</si>
  <si>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</si>
  <si>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</si>
  <si>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</si>
  <si>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</si>
  <si>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</si>
  <si>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</si>
  <si>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</si>
  <si>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</si>
  <si>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</si>
  <si>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</si>
  <si>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</si>
  <si>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</si>
  <si>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</si>
  <si>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</si>
  <si>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</si>
  <si>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</si>
  <si>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</si>
  <si>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</si>
  <si>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</si>
  <si>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</si>
  <si>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</si>
  <si>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</si>
  <si>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</si>
  <si>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</si>
  <si>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</si>
  <si>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</si>
  <si>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</si>
  <si>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</si>
  <si>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</si>
  <si>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</si>
  <si>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</si>
  <si>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</si>
  <si>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</si>
  <si>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</si>
  <si>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</si>
  <si>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</si>
  <si>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</si>
  <si>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</si>
  <si>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</si>
  <si>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</si>
  <si>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</si>
  <si>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</si>
  <si>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</si>
  <si>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</si>
  <si>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</si>
  <si>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</si>
  <si>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</si>
  <si>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</si>
  <si>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</si>
  <si>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</si>
  <si>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</si>
  <si>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</si>
  <si>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</si>
  <si>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</si>
  <si>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</si>
  <si>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</si>
  <si>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</si>
  <si>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</si>
  <si>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</si>
  <si>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</si>
  <si>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</si>
  <si>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</si>
  <si>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</si>
  <si>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</si>
  <si>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</si>
  <si>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</si>
  <si>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</si>
  <si>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</si>
  <si>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</si>
  <si>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</si>
  <si>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</si>
  <si>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</si>
  <si>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</si>
  <si>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</si>
  <si>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</si>
  <si>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</si>
  <si>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</si>
  <si>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</si>
  <si>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</si>
  <si>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</si>
  <si>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</si>
  <si>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</si>
  <si>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</si>
  <si>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</si>
  <si>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</si>
  <si>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</si>
  <si>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Al 30 DE SEPTIEMBRE 2023</t>
  </si>
  <si>
    <t>AL 30 SEPTIEMBRE 2023</t>
  </si>
  <si>
    <t>DEL 01 DE ENERO AL 30 DE SEPTIEMBRE 2023</t>
  </si>
  <si>
    <t>Septiembre</t>
  </si>
  <si>
    <t>La cuenta Retenciones y Contribuciones por pagar al 30 de septiembre del 2023, se desglosan de la siguiente manera:</t>
  </si>
  <si>
    <t>La cuenta Obligaciones por pagar al 30 de septiembre 2023 de la SISALRIL, se desglosan de la siguiente manera:</t>
  </si>
  <si>
    <t>Las cuentas por pagar proveedores al 30 de septiembre del 2023 de la SISALRIL.</t>
  </si>
  <si>
    <t>Al 30 de septiembre 2023, ésta cuenta se desglosa como sigue:</t>
  </si>
  <si>
    <t>Estos recursos están formados por dos partidas, las cuales una de ella representada por un valor ascendente por RD$791,942,377.00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</si>
</sst>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9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/>
    <xf numFmtId="165" fontId="3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0" fontId="12" fillId="0" borderId="0" xfId="35" applyNumberFormat="1" applyFont="1" applyBorder="1"/>
    <xf numFmtId="165" fontId="9" fillId="0" borderId="0" xfId="35" applyFont="1" applyFill="1"/>
    <xf numFmtId="165" fontId="12" fillId="0" borderId="0" xfId="35" applyNumberFormat="1" applyFont="1" applyBorder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166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166" fontId="12" fillId="25" borderId="0" xfId="35" applyNumberFormat="1" applyFont="1" applyFill="1" applyBorder="1" applyAlignment="1">
      <alignment horizontal="right"/>
    </xf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4" fontId="12" fillId="25" borderId="0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0" fontId="3" fillId="0" borderId="0" xfId="0" applyFont="1" applyFill="1"/>
    <xf numFmtId="40" fontId="0" fillId="0" borderId="0" xfId="0" applyNumberFormat="1" applyFill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6" fontId="9" fillId="25" borderId="29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166" fontId="9" fillId="25" borderId="44" xfId="35" applyNumberFormat="1" applyFont="1" applyFill="1" applyBorder="1"/>
    <xf numFmtId="0" fontId="10" fillId="25" borderId="15" xfId="0" applyFont="1" applyFill="1" applyBorder="1"/>
    <xf numFmtId="166" fontId="9" fillId="25" borderId="16" xfId="35" applyNumberFormat="1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164" fontId="12" fillId="25" borderId="16" xfId="35" applyNumberFormat="1" applyFont="1" applyFill="1" applyBorder="1" applyAlignment="1">
      <alignment horizontal="right"/>
    </xf>
    <xf numFmtId="166" fontId="12" fillId="25" borderId="16" xfId="0" applyNumberFormat="1" applyFont="1" applyFill="1" applyBorder="1" applyAlignment="1">
      <alignment horizontal="right"/>
    </xf>
    <xf numFmtId="0" fontId="9" fillId="25" borderId="41" xfId="0" applyFont="1" applyFill="1" applyBorder="1"/>
    <xf numFmtId="166" fontId="9" fillId="25" borderId="45" xfId="35" applyNumberFormat="1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166" fontId="12" fillId="25" borderId="16" xfId="35" applyNumberFormat="1" applyFont="1" applyFill="1" applyBorder="1"/>
    <xf numFmtId="0" fontId="12" fillId="25" borderId="15" xfId="0" applyFont="1" applyFill="1" applyBorder="1" applyAlignment="1">
      <alignment horizontal="left"/>
    </xf>
    <xf numFmtId="166" fontId="9" fillId="25" borderId="42" xfId="35" applyNumberFormat="1" applyFont="1" applyFill="1" applyBorder="1"/>
    <xf numFmtId="0" fontId="9" fillId="25" borderId="46" xfId="0" applyFont="1" applyFill="1" applyBorder="1" applyAlignment="1">
      <alignment horizontal="left"/>
    </xf>
    <xf numFmtId="164" fontId="12" fillId="25" borderId="16" xfId="35" applyNumberFormat="1" applyFont="1" applyFill="1" applyBorder="1"/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9" fillId="25" borderId="9" xfId="35" applyNumberFormat="1" applyFont="1" applyFill="1" applyBorder="1"/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40" fontId="10" fillId="25" borderId="0" xfId="0" applyNumberFormat="1" applyFont="1" applyFill="1" applyBorder="1" applyAlignment="1">
      <alignment horizontal="center"/>
    </xf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0" fontId="9" fillId="25" borderId="0" xfId="0" applyNumberFormat="1" applyFont="1" applyFill="1" applyBorder="1"/>
    <xf numFmtId="165" fontId="8" fillId="25" borderId="0" xfId="35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166" fontId="9" fillId="25" borderId="27" xfId="35" applyNumberFormat="1" applyFont="1" applyFill="1" applyBorder="1" applyAlignment="1">
      <alignment horizontal="right"/>
    </xf>
    <xf numFmtId="40" fontId="10" fillId="25" borderId="16" xfId="0" applyNumberFormat="1" applyFont="1" applyFill="1" applyBorder="1" applyAlignment="1">
      <alignment horizontal="center"/>
    </xf>
    <xf numFmtId="0" fontId="5" fillId="26" borderId="0" xfId="0" applyFont="1" applyFill="1"/>
    <xf numFmtId="165" fontId="44" fillId="0" borderId="0" xfId="35" applyFont="1" applyFill="1"/>
    <xf numFmtId="166" fontId="9" fillId="0" borderId="42" xfId="35" applyNumberFormat="1" applyFont="1" applyFill="1" applyBorder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6" fontId="9" fillId="26" borderId="25" xfId="35" applyNumberFormat="1" applyFont="1" applyFill="1" applyBorder="1"/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3" fontId="44" fillId="26" borderId="22" xfId="35" applyNumberFormat="1" applyFont="1" applyFill="1" applyBorder="1" applyAlignment="1">
      <alignment horizontal="right"/>
    </xf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tabSelected="1" topLeftCell="B16" zoomScale="110" zoomScaleNormal="110" zoomScaleSheetLayoutView="75" workbookViewId="0">
      <selection activeCell="L23" sqref="L23"/>
    </sheetView>
  </sheetViews>
  <sheetFormatPr baseColWidth="10" defaultRowHeight="14.25" x14ac:dyDescent="0.2"/>
  <cols>
    <col min="1" max="1" width="9.7109375" style="11" customWidth="1"/>
    <col min="2" max="2" width="3.285156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12.85546875" style="11" customWidth="1"/>
    <col min="10" max="10" width="5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21" ht="15" thickBot="1" x14ac:dyDescent="0.25"/>
    <row r="2" spans="2:21" ht="15" thickTop="1" x14ac:dyDescent="0.2">
      <c r="B2" s="20"/>
      <c r="C2" s="21"/>
      <c r="D2" s="21"/>
      <c r="E2" s="21"/>
      <c r="F2" s="21"/>
      <c r="G2" s="21"/>
      <c r="H2" s="21"/>
      <c r="I2" s="21"/>
      <c r="J2" s="22"/>
      <c r="K2" s="23"/>
    </row>
    <row r="3" spans="2:21" x14ac:dyDescent="0.2">
      <c r="B3" s="24"/>
      <c r="C3" s="25"/>
      <c r="D3" s="25"/>
      <c r="E3" s="25"/>
      <c r="F3" s="25"/>
      <c r="G3" s="25"/>
      <c r="H3" s="25"/>
      <c r="I3" s="25"/>
      <c r="J3" s="26"/>
      <c r="K3" s="23"/>
    </row>
    <row r="4" spans="2:21" x14ac:dyDescent="0.2">
      <c r="B4" s="24"/>
      <c r="C4" s="25"/>
      <c r="D4" s="25"/>
      <c r="E4" s="25"/>
      <c r="F4" s="25"/>
      <c r="G4" s="25"/>
      <c r="H4" s="25"/>
      <c r="I4" s="25"/>
      <c r="J4" s="26"/>
      <c r="K4" s="23"/>
    </row>
    <row r="5" spans="2:21" x14ac:dyDescent="0.2">
      <c r="B5" s="24"/>
      <c r="C5" s="25"/>
      <c r="D5" s="25"/>
      <c r="E5" s="25"/>
      <c r="F5" s="25"/>
      <c r="G5" s="25"/>
      <c r="H5" s="25"/>
      <c r="I5" s="25"/>
      <c r="J5" s="26"/>
      <c r="K5" s="23"/>
    </row>
    <row r="6" spans="2:21" x14ac:dyDescent="0.2">
      <c r="B6" s="24"/>
      <c r="C6" s="393"/>
      <c r="D6" s="393"/>
      <c r="E6" s="393"/>
      <c r="F6" s="393"/>
      <c r="G6" s="393"/>
      <c r="H6" s="393"/>
      <c r="I6" s="393"/>
      <c r="J6" s="394"/>
      <c r="K6" s="23"/>
    </row>
    <row r="7" spans="2:21" x14ac:dyDescent="0.2">
      <c r="B7" s="24"/>
      <c r="C7" s="393" t="s">
        <v>11</v>
      </c>
      <c r="D7" s="393"/>
      <c r="E7" s="393"/>
      <c r="F7" s="393"/>
      <c r="G7" s="393"/>
      <c r="H7" s="393"/>
      <c r="I7" s="393"/>
      <c r="J7" s="394"/>
      <c r="K7" s="23"/>
    </row>
    <row r="8" spans="2:21" x14ac:dyDescent="0.2">
      <c r="B8" s="24"/>
      <c r="C8" s="393" t="s">
        <v>259</v>
      </c>
      <c r="D8" s="393"/>
      <c r="E8" s="393"/>
      <c r="F8" s="393"/>
      <c r="G8" s="393"/>
      <c r="H8" s="393"/>
      <c r="I8" s="393"/>
      <c r="J8" s="394"/>
      <c r="K8" s="23"/>
    </row>
    <row r="9" spans="2:21" x14ac:dyDescent="0.2">
      <c r="B9" s="24"/>
      <c r="C9" s="393"/>
      <c r="D9" s="393"/>
      <c r="E9" s="393"/>
      <c r="F9" s="393"/>
      <c r="G9" s="393"/>
      <c r="H9" s="393"/>
      <c r="I9" s="393"/>
      <c r="J9" s="394"/>
      <c r="K9" s="23"/>
    </row>
    <row r="10" spans="2:21" ht="15" thickBot="1" x14ac:dyDescent="0.25">
      <c r="B10" s="292"/>
      <c r="C10" s="293"/>
      <c r="D10" s="293"/>
      <c r="E10" s="293"/>
      <c r="F10" s="293"/>
      <c r="G10" s="293"/>
      <c r="H10" s="293"/>
      <c r="I10" s="293"/>
      <c r="J10" s="294"/>
      <c r="K10" s="23"/>
    </row>
    <row r="11" spans="2:21" x14ac:dyDescent="0.2">
      <c r="B11" s="57"/>
      <c r="C11" s="63"/>
      <c r="D11" s="61"/>
      <c r="E11" s="61"/>
      <c r="F11" s="61"/>
      <c r="G11" s="61"/>
      <c r="H11" s="61"/>
      <c r="I11" s="61"/>
      <c r="J11" s="62"/>
      <c r="K11" s="23"/>
    </row>
    <row r="12" spans="2:21" x14ac:dyDescent="0.2">
      <c r="B12" s="57"/>
      <c r="C12" s="63"/>
      <c r="D12" s="61"/>
      <c r="E12" s="61"/>
      <c r="F12" s="61"/>
      <c r="G12" s="61"/>
      <c r="H12" s="61"/>
      <c r="I12" s="61"/>
      <c r="J12" s="62"/>
      <c r="K12" s="23"/>
    </row>
    <row r="13" spans="2:21" ht="15" x14ac:dyDescent="0.2">
      <c r="B13" s="57"/>
      <c r="C13" s="164" t="s">
        <v>111</v>
      </c>
      <c r="D13" s="137" t="s">
        <v>224</v>
      </c>
      <c r="E13" s="137"/>
      <c r="F13" s="137"/>
      <c r="G13" s="138"/>
      <c r="H13" s="138"/>
      <c r="I13" s="138"/>
      <c r="J13" s="62"/>
      <c r="K13" s="23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2:21" ht="15" x14ac:dyDescent="0.2">
      <c r="B14" s="57"/>
      <c r="C14" s="139"/>
      <c r="D14" s="138"/>
      <c r="E14" s="138"/>
      <c r="F14" s="138"/>
      <c r="G14" s="138"/>
      <c r="H14" s="138"/>
      <c r="I14" s="138"/>
      <c r="J14" s="62"/>
      <c r="K14" s="23"/>
    </row>
    <row r="15" spans="2:21" ht="15" x14ac:dyDescent="0.2">
      <c r="B15" s="57"/>
      <c r="C15" s="139"/>
      <c r="D15" s="301" t="s">
        <v>217</v>
      </c>
      <c r="E15" s="301"/>
      <c r="F15" s="301"/>
      <c r="G15" s="301"/>
      <c r="H15" s="301"/>
      <c r="I15" s="301"/>
      <c r="J15" s="62"/>
      <c r="K15" s="23"/>
    </row>
    <row r="16" spans="2:21" ht="15" x14ac:dyDescent="0.2">
      <c r="B16" s="57"/>
      <c r="C16" s="139"/>
      <c r="D16" s="301" t="s">
        <v>243</v>
      </c>
      <c r="E16" s="301"/>
      <c r="F16" s="301"/>
      <c r="G16" s="301"/>
      <c r="H16" s="301"/>
      <c r="I16" s="301"/>
      <c r="J16" s="62"/>
      <c r="K16" s="23"/>
    </row>
    <row r="17" spans="2:12" ht="15" x14ac:dyDescent="0.2">
      <c r="B17" s="57"/>
      <c r="C17" s="139"/>
      <c r="D17" s="301" t="s">
        <v>218</v>
      </c>
      <c r="E17" s="301"/>
      <c r="F17" s="301"/>
      <c r="G17" s="301"/>
      <c r="H17" s="301"/>
      <c r="I17" s="301"/>
      <c r="J17" s="62"/>
      <c r="K17" s="23"/>
    </row>
    <row r="18" spans="2:12" ht="15" x14ac:dyDescent="0.2">
      <c r="B18" s="57"/>
      <c r="C18" s="139"/>
      <c r="D18" s="301" t="s">
        <v>219</v>
      </c>
      <c r="E18" s="301"/>
      <c r="F18" s="301"/>
      <c r="G18" s="301"/>
      <c r="H18" s="135"/>
      <c r="I18" s="301"/>
      <c r="J18" s="62"/>
      <c r="K18" s="23"/>
    </row>
    <row r="19" spans="2:12" ht="15" x14ac:dyDescent="0.2">
      <c r="B19" s="57"/>
      <c r="C19" s="139"/>
      <c r="D19" s="301"/>
      <c r="E19" s="301"/>
      <c r="F19" s="301"/>
      <c r="G19" s="301"/>
      <c r="H19" s="135"/>
      <c r="I19" s="301"/>
      <c r="J19" s="62"/>
      <c r="K19" s="23"/>
    </row>
    <row r="20" spans="2:12" ht="15" x14ac:dyDescent="0.2">
      <c r="B20" s="57"/>
      <c r="C20" s="140"/>
      <c r="D20" s="301" t="s">
        <v>222</v>
      </c>
      <c r="E20" s="302"/>
      <c r="F20" s="301"/>
      <c r="G20" s="301"/>
      <c r="H20" s="303"/>
      <c r="I20" s="301"/>
      <c r="J20" s="62"/>
      <c r="K20" s="23"/>
      <c r="L20" s="28"/>
    </row>
    <row r="21" spans="2:12" ht="15" x14ac:dyDescent="0.2">
      <c r="B21" s="57"/>
      <c r="C21" s="140"/>
      <c r="D21" s="301" t="s">
        <v>244</v>
      </c>
      <c r="E21" s="302"/>
      <c r="F21" s="301"/>
      <c r="G21" s="303"/>
      <c r="H21" s="303"/>
      <c r="I21" s="301"/>
      <c r="J21" s="62"/>
      <c r="K21" s="23"/>
      <c r="L21" s="28"/>
    </row>
    <row r="22" spans="2:12" ht="15" x14ac:dyDescent="0.2">
      <c r="B22" s="57"/>
      <c r="C22" s="140"/>
      <c r="D22" s="301" t="s">
        <v>223</v>
      </c>
      <c r="E22" s="301"/>
      <c r="F22" s="301"/>
      <c r="G22" s="303"/>
      <c r="H22" s="303"/>
      <c r="I22" s="301"/>
      <c r="J22" s="62"/>
      <c r="K22" s="23"/>
      <c r="L22" s="6"/>
    </row>
    <row r="23" spans="2:12" ht="15" x14ac:dyDescent="0.2">
      <c r="B23" s="57"/>
      <c r="C23" s="140"/>
      <c r="D23" s="138"/>
      <c r="E23" s="138"/>
      <c r="F23" s="138"/>
      <c r="G23" s="142"/>
      <c r="H23" s="142"/>
      <c r="I23" s="138"/>
      <c r="J23" s="62"/>
      <c r="K23" s="23"/>
      <c r="L23" s="6"/>
    </row>
    <row r="24" spans="2:12" ht="15" x14ac:dyDescent="0.2">
      <c r="B24" s="57"/>
      <c r="C24" s="140"/>
      <c r="D24" s="138"/>
      <c r="E24" s="138"/>
      <c r="F24" s="138"/>
      <c r="G24" s="142"/>
      <c r="H24" s="142"/>
      <c r="I24" s="138"/>
      <c r="J24" s="62"/>
      <c r="K24" s="23"/>
      <c r="L24" s="6"/>
    </row>
    <row r="25" spans="2:12" ht="15" x14ac:dyDescent="0.2">
      <c r="B25" s="57"/>
      <c r="C25" s="164" t="s">
        <v>44</v>
      </c>
      <c r="D25" s="137" t="s">
        <v>211</v>
      </c>
      <c r="E25" s="138"/>
      <c r="F25" s="138"/>
      <c r="G25" s="142"/>
      <c r="H25" s="142"/>
      <c r="I25" s="138"/>
      <c r="J25" s="62"/>
      <c r="K25" s="23"/>
      <c r="L25" s="6"/>
    </row>
    <row r="26" spans="2:12" ht="15" x14ac:dyDescent="0.2">
      <c r="B26" s="57"/>
      <c r="C26" s="140"/>
      <c r="D26" s="138"/>
      <c r="E26" s="138"/>
      <c r="F26" s="138"/>
      <c r="G26" s="142"/>
      <c r="H26" s="142"/>
      <c r="I26" s="138"/>
      <c r="J26" s="62"/>
      <c r="K26" s="23"/>
      <c r="L26" s="6"/>
    </row>
    <row r="27" spans="2:12" ht="15" x14ac:dyDescent="0.2">
      <c r="B27" s="57"/>
      <c r="C27" s="140"/>
      <c r="D27" s="138" t="s">
        <v>225</v>
      </c>
      <c r="E27" s="138"/>
      <c r="F27" s="138"/>
      <c r="G27" s="142"/>
      <c r="H27" s="142"/>
      <c r="I27" s="138"/>
      <c r="J27" s="62"/>
      <c r="K27" s="23"/>
      <c r="L27" s="6"/>
    </row>
    <row r="28" spans="2:12" ht="15" x14ac:dyDescent="0.2">
      <c r="B28" s="57"/>
      <c r="C28" s="140"/>
      <c r="D28" s="138"/>
      <c r="E28" s="138"/>
      <c r="F28" s="138"/>
      <c r="G28" s="142"/>
      <c r="H28" s="142"/>
      <c r="I28" s="138"/>
      <c r="J28" s="62"/>
      <c r="K28" s="23"/>
      <c r="L28" s="6"/>
    </row>
    <row r="29" spans="2:12" ht="15" x14ac:dyDescent="0.2">
      <c r="B29" s="57"/>
      <c r="C29" s="164" t="s">
        <v>45</v>
      </c>
      <c r="D29" s="137" t="s">
        <v>12</v>
      </c>
      <c r="E29" s="138"/>
      <c r="F29" s="138"/>
      <c r="G29" s="142"/>
      <c r="H29" s="142"/>
      <c r="I29" s="138"/>
      <c r="J29" s="62"/>
      <c r="K29" s="23"/>
      <c r="L29" s="6"/>
    </row>
    <row r="30" spans="2:12" ht="15" x14ac:dyDescent="0.2">
      <c r="B30" s="57"/>
      <c r="C30" s="164"/>
      <c r="D30" s="136"/>
      <c r="E30" s="138"/>
      <c r="F30" s="138"/>
      <c r="G30" s="142"/>
      <c r="H30" s="142"/>
      <c r="I30" s="138"/>
      <c r="J30" s="62"/>
      <c r="K30" s="23"/>
      <c r="L30" s="6"/>
    </row>
    <row r="31" spans="2:12" ht="15" x14ac:dyDescent="0.2">
      <c r="B31" s="57"/>
      <c r="C31" s="164"/>
      <c r="D31" s="138" t="s">
        <v>235</v>
      </c>
      <c r="E31" s="138"/>
      <c r="F31" s="138"/>
      <c r="G31" s="142"/>
      <c r="H31" s="142"/>
      <c r="I31" s="138"/>
      <c r="J31" s="62"/>
      <c r="K31" s="23"/>
      <c r="L31" s="6"/>
    </row>
    <row r="32" spans="2:12" ht="15" x14ac:dyDescent="0.2">
      <c r="B32" s="57"/>
      <c r="C32" s="140"/>
      <c r="D32" s="138"/>
      <c r="E32" s="138"/>
      <c r="F32" s="138"/>
      <c r="G32" s="142"/>
      <c r="H32" s="142"/>
      <c r="I32" s="138"/>
      <c r="J32" s="62"/>
      <c r="K32" s="23"/>
      <c r="L32" s="6"/>
    </row>
    <row r="33" spans="2:14" ht="15" x14ac:dyDescent="0.2">
      <c r="B33" s="57"/>
      <c r="C33" s="164" t="s">
        <v>13</v>
      </c>
      <c r="D33" s="137" t="s">
        <v>43</v>
      </c>
      <c r="E33" s="143"/>
      <c r="F33" s="138"/>
      <c r="G33" s="142"/>
      <c r="H33" s="142"/>
      <c r="I33" s="138"/>
      <c r="J33" s="62"/>
      <c r="K33" s="23"/>
      <c r="L33" s="6"/>
    </row>
    <row r="34" spans="2:14" ht="15" x14ac:dyDescent="0.2">
      <c r="B34" s="57"/>
      <c r="C34" s="140"/>
      <c r="D34" s="143"/>
      <c r="E34" s="143"/>
      <c r="F34" s="143"/>
      <c r="G34" s="143"/>
      <c r="H34" s="142"/>
      <c r="I34" s="138"/>
      <c r="J34" s="62"/>
      <c r="K34" s="23"/>
      <c r="L34" s="6"/>
    </row>
    <row r="35" spans="2:14" ht="15" x14ac:dyDescent="0.2">
      <c r="B35" s="57"/>
      <c r="C35" s="140"/>
      <c r="D35" s="141"/>
      <c r="E35" s="141"/>
      <c r="F35" s="142"/>
      <c r="G35" s="143"/>
      <c r="H35" s="142"/>
      <c r="I35" s="138"/>
      <c r="J35" s="62"/>
      <c r="K35" s="23"/>
      <c r="L35" s="6"/>
    </row>
    <row r="36" spans="2:14" ht="15" x14ac:dyDescent="0.2">
      <c r="B36" s="57"/>
      <c r="C36" s="164" t="s">
        <v>14</v>
      </c>
      <c r="D36" s="137" t="s">
        <v>46</v>
      </c>
      <c r="E36" s="138"/>
      <c r="F36" s="138"/>
      <c r="G36" s="144"/>
      <c r="H36" s="143"/>
      <c r="I36" s="143"/>
      <c r="J36" s="62"/>
      <c r="K36" s="23"/>
    </row>
    <row r="37" spans="2:14" ht="15" x14ac:dyDescent="0.2">
      <c r="B37" s="57"/>
      <c r="C37" s="140"/>
      <c r="D37" s="138"/>
      <c r="E37" s="138"/>
      <c r="F37" s="143"/>
      <c r="G37" s="142"/>
      <c r="H37" s="143"/>
      <c r="I37" s="143"/>
      <c r="J37" s="62"/>
      <c r="K37" s="23"/>
    </row>
    <row r="38" spans="2:14" ht="15" x14ac:dyDescent="0.2">
      <c r="B38" s="57"/>
      <c r="C38" s="140"/>
      <c r="D38" s="138" t="s">
        <v>226</v>
      </c>
      <c r="E38" s="143"/>
      <c r="F38" s="143"/>
      <c r="G38" s="142"/>
      <c r="H38" s="142"/>
      <c r="I38" s="138"/>
      <c r="J38" s="62"/>
      <c r="K38" s="23"/>
    </row>
    <row r="39" spans="2:14" ht="15" x14ac:dyDescent="0.2">
      <c r="B39" s="57"/>
      <c r="C39" s="140"/>
      <c r="D39" s="138"/>
      <c r="E39" s="138"/>
      <c r="F39" s="143"/>
      <c r="G39" s="142"/>
      <c r="H39" s="142"/>
      <c r="I39" s="138"/>
      <c r="J39" s="62"/>
      <c r="K39" s="23"/>
      <c r="N39" s="114"/>
    </row>
    <row r="40" spans="2:14" ht="15" x14ac:dyDescent="0.2">
      <c r="B40" s="57"/>
      <c r="C40" s="138"/>
      <c r="D40" s="138" t="s">
        <v>47</v>
      </c>
      <c r="E40" s="143"/>
      <c r="F40" s="143"/>
      <c r="G40" s="143"/>
      <c r="H40" s="143"/>
      <c r="I40" s="142"/>
      <c r="J40" s="62"/>
      <c r="K40" s="23"/>
    </row>
    <row r="41" spans="2:14" ht="15" x14ac:dyDescent="0.2">
      <c r="B41" s="57"/>
      <c r="C41" s="140"/>
      <c r="D41" s="138"/>
      <c r="E41" s="138"/>
      <c r="F41" s="138"/>
      <c r="G41" s="142"/>
      <c r="H41" s="142"/>
      <c r="I41" s="142"/>
      <c r="J41" s="62"/>
      <c r="K41" s="23"/>
    </row>
    <row r="42" spans="2:14" ht="15" x14ac:dyDescent="0.2">
      <c r="B42" s="57"/>
      <c r="C42" s="140"/>
      <c r="D42" s="138" t="s">
        <v>212</v>
      </c>
      <c r="E42" s="138"/>
      <c r="F42" s="138"/>
      <c r="G42" s="142"/>
      <c r="H42" s="143"/>
      <c r="I42" s="142"/>
      <c r="J42" s="62"/>
      <c r="K42" s="23"/>
    </row>
    <row r="43" spans="2:14" ht="15" x14ac:dyDescent="0.2">
      <c r="B43" s="57"/>
      <c r="C43" s="140"/>
      <c r="D43" s="138" t="s">
        <v>236</v>
      </c>
      <c r="E43" s="138"/>
      <c r="F43" s="138"/>
      <c r="G43" s="142"/>
      <c r="H43" s="142"/>
      <c r="I43" s="142"/>
      <c r="J43" s="62"/>
      <c r="K43" s="23"/>
    </row>
    <row r="44" spans="2:14" ht="15" x14ac:dyDescent="0.2">
      <c r="B44" s="57"/>
      <c r="C44" s="140"/>
      <c r="D44" s="138"/>
      <c r="E44" s="145"/>
      <c r="F44" s="138"/>
      <c r="G44" s="142"/>
      <c r="H44" s="142"/>
      <c r="I44" s="142"/>
      <c r="J44" s="62"/>
      <c r="K44" s="23"/>
      <c r="L44" s="11">
        <f>+H52+H46</f>
        <v>0</v>
      </c>
    </row>
    <row r="45" spans="2:14" ht="15" x14ac:dyDescent="0.2">
      <c r="B45" s="57"/>
      <c r="C45" s="140"/>
      <c r="D45" s="138" t="s">
        <v>214</v>
      </c>
      <c r="E45" s="143"/>
      <c r="F45" s="138"/>
      <c r="G45" s="142"/>
      <c r="H45" s="142"/>
      <c r="I45" s="142"/>
      <c r="J45" s="62"/>
      <c r="K45" s="23"/>
    </row>
    <row r="46" spans="2:14" ht="15" x14ac:dyDescent="0.2">
      <c r="B46" s="57"/>
      <c r="C46" s="140"/>
      <c r="D46" s="138" t="s">
        <v>227</v>
      </c>
      <c r="E46" s="143"/>
      <c r="F46" s="138"/>
      <c r="G46" s="142"/>
      <c r="H46" s="142"/>
      <c r="I46" s="142"/>
      <c r="J46" s="62"/>
      <c r="K46" s="23"/>
    </row>
    <row r="47" spans="2:14" ht="15" x14ac:dyDescent="0.2">
      <c r="B47" s="57"/>
      <c r="C47" s="140"/>
      <c r="D47" s="145"/>
      <c r="E47" s="143"/>
      <c r="F47" s="138"/>
      <c r="G47" s="142"/>
      <c r="H47" s="142"/>
      <c r="I47" s="142"/>
      <c r="J47" s="62"/>
      <c r="K47" s="23"/>
      <c r="L47" s="11">
        <f>+H54-L44</f>
        <v>0</v>
      </c>
    </row>
    <row r="48" spans="2:14" ht="15" x14ac:dyDescent="0.2">
      <c r="B48" s="57"/>
      <c r="C48" s="140"/>
      <c r="D48" s="304" t="s">
        <v>215</v>
      </c>
      <c r="E48" s="304"/>
      <c r="F48" s="304"/>
      <c r="G48" s="303"/>
      <c r="H48" s="303"/>
      <c r="I48" s="304"/>
      <c r="J48" s="62"/>
      <c r="K48" s="23"/>
      <c r="L48" s="11">
        <f>+L47-H39</f>
        <v>0</v>
      </c>
    </row>
    <row r="49" spans="2:13" ht="15" x14ac:dyDescent="0.2">
      <c r="B49" s="57"/>
      <c r="C49" s="140"/>
      <c r="D49" s="301" t="s">
        <v>216</v>
      </c>
      <c r="E49" s="302"/>
      <c r="F49" s="304"/>
      <c r="G49" s="303"/>
      <c r="H49" s="303"/>
      <c r="I49" s="303"/>
      <c r="J49" s="62"/>
      <c r="K49" s="23"/>
      <c r="L49" s="11">
        <f>+H33+H39</f>
        <v>0</v>
      </c>
    </row>
    <row r="50" spans="2:13" ht="15" x14ac:dyDescent="0.2">
      <c r="B50" s="57"/>
      <c r="C50" s="140"/>
      <c r="D50" s="304" t="s">
        <v>245</v>
      </c>
      <c r="E50" s="304"/>
      <c r="F50" s="304"/>
      <c r="G50" s="303"/>
      <c r="H50" s="303"/>
      <c r="I50" s="303"/>
      <c r="J50" s="62"/>
      <c r="K50" s="23"/>
      <c r="L50" s="5"/>
    </row>
    <row r="51" spans="2:13" ht="15" x14ac:dyDescent="0.2">
      <c r="B51" s="57"/>
      <c r="C51" s="140"/>
      <c r="D51" s="301" t="s">
        <v>48</v>
      </c>
      <c r="E51" s="304"/>
      <c r="F51" s="304"/>
      <c r="G51" s="303"/>
      <c r="H51" s="303"/>
      <c r="I51" s="304"/>
      <c r="J51" s="62"/>
      <c r="K51" s="23"/>
    </row>
    <row r="52" spans="2:13" ht="15" x14ac:dyDescent="0.2">
      <c r="B52" s="57"/>
      <c r="C52" s="140"/>
      <c r="D52" s="143"/>
      <c r="E52" s="143"/>
      <c r="F52" s="143"/>
      <c r="G52" s="142"/>
      <c r="H52" s="142"/>
      <c r="I52" s="143"/>
      <c r="J52" s="62"/>
      <c r="K52" s="23"/>
      <c r="L52" s="29"/>
    </row>
    <row r="53" spans="2:13" ht="15" x14ac:dyDescent="0.2">
      <c r="B53" s="57"/>
      <c r="C53" s="140"/>
      <c r="D53" s="145"/>
      <c r="E53" s="143"/>
      <c r="F53" s="143"/>
      <c r="G53" s="142"/>
      <c r="H53" s="142"/>
      <c r="I53" s="143"/>
      <c r="J53" s="62"/>
      <c r="K53" s="23"/>
    </row>
    <row r="54" spans="2:13" ht="15" x14ac:dyDescent="0.2">
      <c r="B54" s="57"/>
      <c r="C54" s="164" t="s">
        <v>15</v>
      </c>
      <c r="D54" s="137" t="s">
        <v>49</v>
      </c>
      <c r="E54" s="138"/>
      <c r="F54" s="138"/>
      <c r="G54" s="138"/>
      <c r="H54" s="146"/>
      <c r="I54" s="143"/>
      <c r="J54" s="62"/>
      <c r="K54" s="23"/>
    </row>
    <row r="55" spans="2:13" ht="15" x14ac:dyDescent="0.2">
      <c r="B55" s="57"/>
      <c r="C55" s="164"/>
      <c r="D55" s="137"/>
      <c r="E55" s="138"/>
      <c r="F55" s="138"/>
      <c r="G55" s="138"/>
      <c r="H55" s="146"/>
      <c r="I55" s="143"/>
      <c r="J55" s="62"/>
      <c r="K55" s="23"/>
    </row>
    <row r="56" spans="2:13" ht="15" x14ac:dyDescent="0.2">
      <c r="B56" s="57"/>
      <c r="C56" s="147"/>
      <c r="D56" s="138" t="s">
        <v>220</v>
      </c>
      <c r="E56" s="136"/>
      <c r="F56" s="138"/>
      <c r="G56" s="138"/>
      <c r="H56" s="146"/>
      <c r="I56" s="143"/>
      <c r="J56" s="62"/>
      <c r="K56" s="23"/>
      <c r="M56" s="5"/>
    </row>
    <row r="57" spans="2:13" ht="13.5" customHeight="1" x14ac:dyDescent="0.2">
      <c r="B57" s="57"/>
      <c r="C57" s="164"/>
      <c r="D57" s="138" t="s">
        <v>221</v>
      </c>
      <c r="E57" s="136"/>
      <c r="F57" s="138"/>
      <c r="G57" s="142"/>
      <c r="H57" s="148"/>
      <c r="I57" s="143"/>
      <c r="J57" s="62"/>
      <c r="K57" s="23"/>
      <c r="L57" s="11">
        <f>2900464.28-2797400</f>
        <v>103064.2799999998</v>
      </c>
      <c r="M57" s="5"/>
    </row>
    <row r="58" spans="2:13" ht="15" x14ac:dyDescent="0.2">
      <c r="B58" s="57"/>
      <c r="C58" s="164"/>
      <c r="D58" s="138"/>
      <c r="E58" s="138"/>
      <c r="F58" s="138"/>
      <c r="G58" s="142"/>
      <c r="H58" s="142"/>
      <c r="I58" s="143"/>
      <c r="J58" s="62"/>
      <c r="K58" s="23"/>
    </row>
    <row r="59" spans="2:13" ht="15" x14ac:dyDescent="0.2">
      <c r="B59" s="57"/>
      <c r="C59" s="164" t="s">
        <v>16</v>
      </c>
      <c r="D59" s="137" t="s">
        <v>213</v>
      </c>
      <c r="E59" s="138"/>
      <c r="F59" s="138"/>
      <c r="G59" s="142"/>
      <c r="H59" s="146"/>
      <c r="I59" s="142"/>
      <c r="J59" s="62"/>
      <c r="K59" s="23"/>
      <c r="M59" s="5"/>
    </row>
    <row r="60" spans="2:13" ht="15" x14ac:dyDescent="0.2">
      <c r="B60" s="57"/>
      <c r="C60" s="164"/>
      <c r="D60" s="137"/>
      <c r="E60" s="138"/>
      <c r="F60" s="138"/>
      <c r="G60" s="142"/>
      <c r="H60" s="146"/>
      <c r="I60" s="142"/>
      <c r="J60" s="62"/>
      <c r="K60" s="23"/>
      <c r="M60" s="5"/>
    </row>
    <row r="61" spans="2:13" ht="14.25" customHeight="1" x14ac:dyDescent="0.2">
      <c r="B61" s="57"/>
      <c r="C61" s="164"/>
      <c r="D61" s="138" t="s">
        <v>234</v>
      </c>
      <c r="E61" s="136"/>
      <c r="F61" s="138"/>
      <c r="G61" s="138"/>
      <c r="H61" s="146"/>
      <c r="I61" s="138"/>
      <c r="J61" s="62"/>
      <c r="K61" s="23"/>
    </row>
    <row r="62" spans="2:13" ht="13.5" customHeight="1" x14ac:dyDescent="0.2">
      <c r="B62" s="57"/>
      <c r="C62" s="139"/>
      <c r="D62" s="138" t="s">
        <v>247</v>
      </c>
      <c r="E62" s="138"/>
      <c r="F62" s="138"/>
      <c r="G62" s="138"/>
      <c r="H62" s="146"/>
      <c r="I62" s="142"/>
      <c r="J62" s="62"/>
      <c r="K62" s="23"/>
    </row>
    <row r="63" spans="2:13" ht="15" hidden="1" x14ac:dyDescent="0.2">
      <c r="B63" s="57"/>
      <c r="C63" s="139"/>
      <c r="D63" s="138"/>
      <c r="E63" s="138"/>
      <c r="F63" s="138"/>
      <c r="G63" s="138"/>
      <c r="H63" s="149"/>
      <c r="I63" s="138"/>
      <c r="J63" s="62"/>
      <c r="K63" s="23"/>
    </row>
    <row r="64" spans="2:13" ht="15" x14ac:dyDescent="0.2">
      <c r="B64" s="57"/>
      <c r="C64" s="139"/>
      <c r="D64" s="138" t="s">
        <v>246</v>
      </c>
      <c r="E64" s="138"/>
      <c r="F64" s="138"/>
      <c r="G64" s="138"/>
      <c r="H64" s="149"/>
      <c r="I64" s="138"/>
      <c r="J64" s="62"/>
      <c r="K64" s="23"/>
    </row>
    <row r="65" spans="1:14" ht="15" hidden="1" x14ac:dyDescent="0.2">
      <c r="B65" s="57"/>
      <c r="C65" s="139"/>
      <c r="D65" s="138"/>
      <c r="E65" s="138"/>
      <c r="F65" s="138"/>
      <c r="G65" s="138"/>
      <c r="H65" s="149"/>
      <c r="I65" s="138"/>
      <c r="J65" s="62"/>
      <c r="K65" s="23"/>
      <c r="L65" s="11">
        <v>1577007.7</v>
      </c>
    </row>
    <row r="66" spans="1:14" ht="15" x14ac:dyDescent="0.2">
      <c r="B66" s="57"/>
      <c r="C66" s="139"/>
      <c r="D66" s="138"/>
      <c r="E66" s="138"/>
      <c r="F66" s="138"/>
      <c r="G66" s="138"/>
      <c r="H66" s="146"/>
      <c r="I66" s="138"/>
      <c r="J66" s="62"/>
      <c r="K66" s="23"/>
    </row>
    <row r="67" spans="1:14" ht="17.25" customHeight="1" x14ac:dyDescent="0.2">
      <c r="B67" s="57"/>
      <c r="C67" s="164"/>
      <c r="D67" s="138" t="s">
        <v>256</v>
      </c>
      <c r="E67" s="136"/>
      <c r="F67" s="143"/>
      <c r="G67" s="150"/>
      <c r="H67" s="151"/>
      <c r="I67" s="152"/>
      <c r="J67" s="62"/>
      <c r="K67" s="23"/>
      <c r="N67" s="5"/>
    </row>
    <row r="68" spans="1:14" ht="13.5" customHeight="1" x14ac:dyDescent="0.2">
      <c r="B68" s="57"/>
      <c r="C68" s="164"/>
      <c r="D68" s="138" t="s">
        <v>254</v>
      </c>
      <c r="E68" s="136"/>
      <c r="F68" s="143"/>
      <c r="G68" s="150"/>
      <c r="H68" s="151"/>
      <c r="I68" s="152"/>
      <c r="J68" s="62"/>
      <c r="K68" s="23"/>
      <c r="N68" s="5"/>
    </row>
    <row r="69" spans="1:14" ht="15" x14ac:dyDescent="0.2">
      <c r="B69" s="57"/>
      <c r="C69" s="139"/>
      <c r="D69" s="138" t="s">
        <v>255</v>
      </c>
      <c r="E69" s="136"/>
      <c r="F69" s="153"/>
      <c r="G69" s="142"/>
      <c r="H69" s="154"/>
      <c r="I69" s="138"/>
      <c r="J69" s="62"/>
      <c r="K69" s="23"/>
      <c r="L69" s="27"/>
    </row>
    <row r="70" spans="1:14" ht="15" x14ac:dyDescent="0.2">
      <c r="B70" s="57"/>
      <c r="C70" s="139"/>
      <c r="D70" s="138"/>
      <c r="E70" s="138"/>
      <c r="F70" s="142"/>
      <c r="G70" s="138"/>
      <c r="H70" s="143"/>
      <c r="I70" s="155"/>
      <c r="J70" s="62"/>
      <c r="K70" s="23"/>
      <c r="L70" s="27"/>
    </row>
    <row r="71" spans="1:14" ht="17.25" customHeight="1" x14ac:dyDescent="0.2">
      <c r="B71" s="57"/>
      <c r="C71" s="164" t="s">
        <v>17</v>
      </c>
      <c r="D71" s="156" t="s">
        <v>50</v>
      </c>
      <c r="E71" s="138"/>
      <c r="F71" s="143"/>
      <c r="G71" s="142"/>
      <c r="H71" s="157"/>
      <c r="I71" s="157"/>
      <c r="J71" s="62"/>
      <c r="K71" s="23"/>
    </row>
    <row r="72" spans="1:14" ht="14.25" customHeight="1" x14ac:dyDescent="0.2">
      <c r="A72" s="6"/>
      <c r="B72" s="57"/>
      <c r="C72" s="138"/>
      <c r="D72" s="147"/>
      <c r="E72" s="138"/>
      <c r="F72" s="143"/>
      <c r="G72" s="142"/>
      <c r="H72" s="157"/>
      <c r="I72" s="157"/>
      <c r="J72" s="62"/>
      <c r="K72" s="23"/>
    </row>
    <row r="73" spans="1:14" ht="15" x14ac:dyDescent="0.2">
      <c r="B73" s="57"/>
      <c r="C73" s="138"/>
      <c r="D73" s="138" t="s">
        <v>248</v>
      </c>
      <c r="E73" s="138"/>
      <c r="F73" s="154"/>
      <c r="G73" s="142"/>
      <c r="H73" s="157"/>
      <c r="I73" s="157"/>
      <c r="J73" s="62"/>
      <c r="K73" s="23"/>
    </row>
    <row r="74" spans="1:14" ht="15.75" customHeight="1" x14ac:dyDescent="0.2">
      <c r="A74" s="6"/>
      <c r="B74" s="57"/>
      <c r="C74" s="138"/>
      <c r="D74" s="138"/>
      <c r="E74" s="138"/>
      <c r="F74" s="143"/>
      <c r="G74" s="142"/>
      <c r="H74" s="158"/>
      <c r="I74" s="157"/>
      <c r="J74" s="62"/>
      <c r="K74" s="23"/>
    </row>
    <row r="75" spans="1:14" ht="15" x14ac:dyDescent="0.2">
      <c r="A75" s="6"/>
      <c r="B75" s="57"/>
      <c r="C75" s="138"/>
      <c r="D75" s="138"/>
      <c r="E75" s="138"/>
      <c r="F75" s="143"/>
      <c r="G75" s="142"/>
      <c r="H75" s="157"/>
      <c r="I75" s="157"/>
      <c r="J75" s="62"/>
      <c r="K75" s="23"/>
    </row>
    <row r="76" spans="1:14" ht="15" hidden="1" x14ac:dyDescent="0.2">
      <c r="B76" s="57"/>
      <c r="C76" s="138"/>
      <c r="D76" s="138"/>
      <c r="E76" s="138"/>
      <c r="F76" s="143"/>
      <c r="G76" s="142"/>
      <c r="H76" s="157"/>
      <c r="I76" s="157"/>
      <c r="J76" s="62"/>
      <c r="K76" s="23"/>
    </row>
    <row r="77" spans="1:14" ht="15" x14ac:dyDescent="0.2">
      <c r="B77" s="57"/>
      <c r="C77" s="138"/>
      <c r="D77" s="138" t="s">
        <v>249</v>
      </c>
      <c r="E77" s="138"/>
      <c r="F77" s="143"/>
      <c r="G77" s="159"/>
      <c r="H77" s="157"/>
      <c r="I77" s="157"/>
      <c r="J77" s="62"/>
      <c r="K77" s="23"/>
    </row>
    <row r="78" spans="1:14" ht="15" x14ac:dyDescent="0.2">
      <c r="B78" s="57"/>
      <c r="C78" s="138"/>
      <c r="D78" s="138" t="s">
        <v>250</v>
      </c>
      <c r="E78" s="138"/>
      <c r="F78" s="143"/>
      <c r="G78" s="142"/>
      <c r="H78" s="157"/>
      <c r="I78" s="157"/>
      <c r="J78" s="62"/>
      <c r="K78" s="23"/>
    </row>
    <row r="79" spans="1:14" ht="15" x14ac:dyDescent="0.2">
      <c r="B79" s="57"/>
      <c r="C79" s="138"/>
      <c r="D79" s="138" t="s">
        <v>251</v>
      </c>
      <c r="E79" s="138"/>
      <c r="F79" s="143"/>
      <c r="G79" s="142"/>
      <c r="H79" s="157"/>
      <c r="I79" s="157"/>
      <c r="J79" s="62"/>
      <c r="K79" s="23"/>
    </row>
    <row r="80" spans="1:14" ht="15" x14ac:dyDescent="0.2">
      <c r="B80" s="57"/>
      <c r="C80" s="143"/>
      <c r="D80" s="143"/>
      <c r="E80" s="138"/>
      <c r="F80" s="143"/>
      <c r="G80" s="160"/>
      <c r="H80" s="160"/>
      <c r="I80" s="160"/>
      <c r="J80" s="62"/>
      <c r="K80" s="23"/>
    </row>
    <row r="81" spans="2:13" ht="15" x14ac:dyDescent="0.2">
      <c r="B81" s="57"/>
      <c r="C81" s="143"/>
      <c r="D81" s="143" t="s">
        <v>252</v>
      </c>
      <c r="E81" s="138"/>
      <c r="F81" s="138"/>
      <c r="G81" s="157"/>
      <c r="H81" s="157"/>
      <c r="I81" s="157"/>
      <c r="J81" s="62"/>
      <c r="K81" s="23"/>
    </row>
    <row r="82" spans="2:13" ht="15" x14ac:dyDescent="0.2">
      <c r="B82" s="57"/>
      <c r="C82" s="143"/>
      <c r="D82" s="143" t="s">
        <v>253</v>
      </c>
      <c r="E82" s="138"/>
      <c r="F82" s="138"/>
      <c r="G82" s="157"/>
      <c r="H82" s="157"/>
      <c r="I82" s="157"/>
      <c r="J82" s="62"/>
      <c r="K82" s="23"/>
    </row>
    <row r="83" spans="2:13" ht="15" x14ac:dyDescent="0.2">
      <c r="B83" s="57"/>
      <c r="C83" s="143"/>
      <c r="D83" s="143"/>
      <c r="E83" s="138"/>
      <c r="F83" s="138"/>
      <c r="G83" s="157"/>
      <c r="H83" s="157"/>
      <c r="I83" s="157"/>
      <c r="J83" s="62"/>
      <c r="K83" s="23"/>
    </row>
    <row r="84" spans="2:13" ht="15.75" thickBot="1" x14ac:dyDescent="0.25">
      <c r="B84" s="71"/>
      <c r="C84" s="161"/>
      <c r="D84" s="161"/>
      <c r="E84" s="162"/>
      <c r="F84" s="162"/>
      <c r="G84" s="163"/>
      <c r="H84" s="163"/>
      <c r="I84" s="163"/>
      <c r="J84" s="72"/>
      <c r="K84" s="23"/>
    </row>
    <row r="85" spans="2:13" ht="15" thickTop="1" x14ac:dyDescent="0.2">
      <c r="C85" s="44"/>
    </row>
    <row r="86" spans="2:13" x14ac:dyDescent="0.2">
      <c r="H86" s="19"/>
    </row>
    <row r="87" spans="2:13" x14ac:dyDescent="0.2">
      <c r="H87" s="19"/>
    </row>
    <row r="88" spans="2:13" x14ac:dyDescent="0.2">
      <c r="D88" s="30"/>
      <c r="E88" s="32"/>
      <c r="F88" s="7"/>
      <c r="G88" s="31"/>
      <c r="H88" s="23"/>
    </row>
    <row r="89" spans="2:13" x14ac:dyDescent="0.2">
      <c r="D89" s="30"/>
      <c r="E89" s="32"/>
      <c r="F89" s="7"/>
      <c r="G89" s="31"/>
      <c r="H89" s="23"/>
      <c r="M89" s="55"/>
    </row>
    <row r="90" spans="2:13" x14ac:dyDescent="0.2">
      <c r="H90" s="33"/>
      <c r="M90" s="55"/>
    </row>
    <row r="91" spans="2:13" x14ac:dyDescent="0.2">
      <c r="H91" s="33"/>
      <c r="M91" s="55"/>
    </row>
    <row r="92" spans="2:13" ht="15" x14ac:dyDescent="0.2">
      <c r="H92" s="33"/>
      <c r="M92" s="113"/>
    </row>
    <row r="93" spans="2:13" ht="15" x14ac:dyDescent="0.2">
      <c r="H93" s="33"/>
      <c r="M93" s="113"/>
    </row>
    <row r="94" spans="2:13" ht="15" x14ac:dyDescent="0.2">
      <c r="H94" s="33"/>
      <c r="M94" s="113"/>
    </row>
    <row r="95" spans="2:13" ht="15" x14ac:dyDescent="0.2">
      <c r="H95" s="33"/>
      <c r="M95" s="113"/>
    </row>
    <row r="96" spans="2:13" ht="15" x14ac:dyDescent="0.2">
      <c r="H96" s="33"/>
      <c r="M96" s="113"/>
    </row>
    <row r="97" spans="8:13" ht="15" x14ac:dyDescent="0.2">
      <c r="H97" s="33"/>
      <c r="M97" s="113"/>
    </row>
    <row r="98" spans="8:13" x14ac:dyDescent="0.2">
      <c r="H98" s="33"/>
      <c r="M98" s="55"/>
    </row>
    <row r="99" spans="8:13" x14ac:dyDescent="0.2">
      <c r="H99" s="33"/>
      <c r="M99" s="55"/>
    </row>
    <row r="100" spans="8:13" x14ac:dyDescent="0.2">
      <c r="H100" s="33"/>
      <c r="M100" s="55"/>
    </row>
    <row r="101" spans="8:13" x14ac:dyDescent="0.2">
      <c r="H101" s="33"/>
      <c r="M101" s="55"/>
    </row>
    <row r="102" spans="8:13" x14ac:dyDescent="0.2">
      <c r="H102" s="34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L149"/>
  <sheetViews>
    <sheetView zoomScale="120" zoomScaleNormal="120" workbookViewId="0">
      <selection activeCell="H1" sqref="H1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3" customWidth="1"/>
    <col min="13" max="16384" width="11.42578125" style="1"/>
  </cols>
  <sheetData>
    <row r="2" spans="3:11" ht="15.75" thickBot="1" x14ac:dyDescent="0.25"/>
    <row r="3" spans="3:11" ht="15.75" thickTop="1" x14ac:dyDescent="0.2">
      <c r="C3" s="193"/>
      <c r="D3" s="194"/>
      <c r="E3" s="194"/>
      <c r="F3" s="194"/>
      <c r="G3" s="194"/>
      <c r="H3" s="194"/>
      <c r="I3" s="194"/>
      <c r="J3" s="194"/>
      <c r="K3" s="195"/>
    </row>
    <row r="4" spans="3:11" x14ac:dyDescent="0.2">
      <c r="C4" s="196"/>
      <c r="D4" s="402"/>
      <c r="E4" s="402"/>
      <c r="F4" s="402"/>
      <c r="G4" s="402"/>
      <c r="H4" s="402"/>
      <c r="I4" s="402"/>
      <c r="J4" s="402"/>
      <c r="K4" s="197"/>
    </row>
    <row r="5" spans="3:11" x14ac:dyDescent="0.2">
      <c r="C5" s="196"/>
      <c r="D5" s="402"/>
      <c r="E5" s="402"/>
      <c r="F5" s="402"/>
      <c r="G5" s="402"/>
      <c r="H5" s="402"/>
      <c r="I5" s="402"/>
      <c r="J5" s="402"/>
      <c r="K5" s="197"/>
    </row>
    <row r="6" spans="3:11" x14ac:dyDescent="0.2">
      <c r="C6" s="396" t="s">
        <v>185</v>
      </c>
      <c r="D6" s="397"/>
      <c r="E6" s="397"/>
      <c r="F6" s="397"/>
      <c r="G6" s="397"/>
      <c r="H6" s="397"/>
      <c r="I6" s="397"/>
      <c r="J6" s="397"/>
      <c r="K6" s="398"/>
    </row>
    <row r="7" spans="3:11" x14ac:dyDescent="0.2">
      <c r="C7" s="396" t="s">
        <v>260</v>
      </c>
      <c r="D7" s="397"/>
      <c r="E7" s="397"/>
      <c r="F7" s="397"/>
      <c r="G7" s="397"/>
      <c r="H7" s="397"/>
      <c r="I7" s="397"/>
      <c r="J7" s="397"/>
      <c r="K7" s="398"/>
    </row>
    <row r="8" spans="3:11" x14ac:dyDescent="0.2">
      <c r="C8" s="396" t="s">
        <v>163</v>
      </c>
      <c r="D8" s="397"/>
      <c r="E8" s="397"/>
      <c r="F8" s="397"/>
      <c r="G8" s="397"/>
      <c r="H8" s="397"/>
      <c r="I8" s="397"/>
      <c r="J8" s="397"/>
      <c r="K8" s="398"/>
    </row>
    <row r="9" spans="3:11" ht="15.75" thickBot="1" x14ac:dyDescent="0.25">
      <c r="C9" s="399"/>
      <c r="D9" s="400"/>
      <c r="E9" s="400"/>
      <c r="F9" s="400"/>
      <c r="G9" s="400"/>
      <c r="H9" s="400"/>
      <c r="I9" s="400"/>
      <c r="J9" s="400"/>
      <c r="K9" s="401"/>
    </row>
    <row r="10" spans="3:11" ht="6" customHeight="1" x14ac:dyDescent="0.2">
      <c r="C10" s="198"/>
      <c r="D10" s="168"/>
      <c r="E10" s="168"/>
      <c r="F10" s="168"/>
      <c r="G10" s="168"/>
      <c r="H10" s="168"/>
      <c r="I10" s="168"/>
      <c r="J10" s="168"/>
      <c r="K10" s="199"/>
    </row>
    <row r="11" spans="3:11" ht="18.600000000000001" customHeight="1" x14ac:dyDescent="0.2">
      <c r="C11" s="198"/>
      <c r="D11" s="41" t="s">
        <v>167</v>
      </c>
      <c r="E11" s="169"/>
      <c r="F11" s="249">
        <v>2023</v>
      </c>
      <c r="G11" s="170"/>
      <c r="H11" s="249">
        <v>2022</v>
      </c>
      <c r="I11" s="166"/>
      <c r="J11" s="170" t="s">
        <v>56</v>
      </c>
      <c r="K11" s="200"/>
    </row>
    <row r="12" spans="3:11" ht="3.6" customHeight="1" x14ac:dyDescent="0.2">
      <c r="C12" s="198"/>
      <c r="D12" s="169"/>
      <c r="E12" s="169"/>
      <c r="F12" s="166"/>
      <c r="G12" s="170"/>
      <c r="H12" s="170"/>
      <c r="I12" s="166"/>
      <c r="J12" s="170"/>
      <c r="K12" s="200"/>
    </row>
    <row r="13" spans="3:11" ht="15.6" customHeight="1" x14ac:dyDescent="0.2">
      <c r="C13" s="198"/>
      <c r="D13" s="49" t="s">
        <v>19</v>
      </c>
      <c r="E13" s="166"/>
      <c r="F13" s="166"/>
      <c r="G13" s="166"/>
      <c r="H13" s="171"/>
      <c r="I13" s="166"/>
      <c r="J13" s="166"/>
      <c r="K13" s="200"/>
    </row>
    <row r="14" spans="3:11" x14ac:dyDescent="0.2">
      <c r="C14" s="198"/>
      <c r="D14" s="166" t="s">
        <v>20</v>
      </c>
      <c r="E14" s="166"/>
      <c r="F14" s="265">
        <v>37825885.569999993</v>
      </c>
      <c r="G14" s="166"/>
      <c r="H14" s="265">
        <v>38460891</v>
      </c>
      <c r="I14" s="166"/>
      <c r="J14" s="173">
        <v>1462536.8</v>
      </c>
      <c r="K14" s="200"/>
    </row>
    <row r="15" spans="3:11" x14ac:dyDescent="0.2">
      <c r="C15" s="198"/>
      <c r="D15" s="166" t="s">
        <v>239</v>
      </c>
      <c r="E15" s="166"/>
      <c r="F15" s="265">
        <v>791942376.71999991</v>
      </c>
      <c r="G15" s="166"/>
      <c r="H15" s="265">
        <v>420787890</v>
      </c>
      <c r="I15" s="166"/>
      <c r="J15" s="173"/>
      <c r="K15" s="200"/>
    </row>
    <row r="16" spans="3:11" x14ac:dyDescent="0.2">
      <c r="C16" s="198"/>
      <c r="D16" s="166" t="s">
        <v>21</v>
      </c>
      <c r="E16" s="166"/>
      <c r="F16" s="265">
        <v>2797749</v>
      </c>
      <c r="G16" s="166"/>
      <c r="H16" s="265">
        <v>2797749</v>
      </c>
      <c r="I16" s="166"/>
      <c r="J16" s="173"/>
      <c r="K16" s="200"/>
    </row>
    <row r="17" spans="3:11" x14ac:dyDescent="0.2">
      <c r="C17" s="198"/>
      <c r="D17" s="166" t="s">
        <v>42</v>
      </c>
      <c r="E17" s="166"/>
      <c r="F17" s="265">
        <v>131256.70000000001</v>
      </c>
      <c r="G17" s="166"/>
      <c r="H17" s="265">
        <v>243803</v>
      </c>
      <c r="I17" s="166"/>
      <c r="J17" s="173"/>
      <c r="K17" s="200"/>
    </row>
    <row r="18" spans="3:11" x14ac:dyDescent="0.2">
      <c r="C18" s="198"/>
      <c r="D18" s="166" t="s">
        <v>176</v>
      </c>
      <c r="E18" s="166"/>
      <c r="F18" s="265">
        <v>3318733.12</v>
      </c>
      <c r="G18" s="175"/>
      <c r="H18" s="265">
        <v>3032709</v>
      </c>
      <c r="I18" s="166"/>
      <c r="J18" s="175"/>
      <c r="K18" s="200"/>
    </row>
    <row r="19" spans="3:11" x14ac:dyDescent="0.2">
      <c r="C19" s="198"/>
      <c r="D19" s="166" t="s">
        <v>22</v>
      </c>
      <c r="E19" s="166"/>
      <c r="F19" s="265">
        <v>13954490.390000001</v>
      </c>
      <c r="G19" s="175"/>
      <c r="H19" s="265">
        <v>6065711</v>
      </c>
      <c r="I19" s="166"/>
      <c r="J19" s="175"/>
      <c r="K19" s="200"/>
    </row>
    <row r="20" spans="3:11" x14ac:dyDescent="0.2">
      <c r="C20" s="198"/>
      <c r="D20" s="166" t="s">
        <v>58</v>
      </c>
      <c r="E20" s="166"/>
      <c r="F20" s="265">
        <v>297987243.73000002</v>
      </c>
      <c r="G20" s="175"/>
      <c r="H20" s="265">
        <v>270664352</v>
      </c>
      <c r="I20" s="166"/>
      <c r="J20" s="175"/>
      <c r="K20" s="200"/>
    </row>
    <row r="21" spans="3:11" x14ac:dyDescent="0.2">
      <c r="C21" s="198"/>
      <c r="D21" s="166" t="s">
        <v>23</v>
      </c>
      <c r="E21" s="166"/>
      <c r="F21" s="265">
        <v>904440038.79999995</v>
      </c>
      <c r="G21" s="175"/>
      <c r="H21" s="265">
        <v>681350067</v>
      </c>
      <c r="I21" s="166"/>
      <c r="J21" s="175"/>
      <c r="K21" s="200"/>
    </row>
    <row r="22" spans="3:11" x14ac:dyDescent="0.2">
      <c r="C22" s="198"/>
      <c r="D22" s="166" t="s">
        <v>59</v>
      </c>
      <c r="E22" s="166"/>
      <c r="F22" s="266">
        <v>116700000</v>
      </c>
      <c r="G22" s="166"/>
      <c r="H22" s="266">
        <v>116700000</v>
      </c>
      <c r="I22" s="166"/>
      <c r="J22" s="173">
        <f>SUM(J19:J20)</f>
        <v>0</v>
      </c>
      <c r="K22" s="200"/>
    </row>
    <row r="23" spans="3:11" x14ac:dyDescent="0.2">
      <c r="C23" s="198"/>
      <c r="D23" s="134" t="s">
        <v>199</v>
      </c>
      <c r="E23" s="166"/>
      <c r="F23" s="308">
        <f>SUM(F14:F22)+1</f>
        <v>2169097775.0299997</v>
      </c>
      <c r="G23" s="166"/>
      <c r="H23" s="192">
        <f>SUM(H14:H22)</f>
        <v>1540103172</v>
      </c>
      <c r="I23" s="166"/>
      <c r="J23" s="166"/>
      <c r="K23" s="200"/>
    </row>
    <row r="24" spans="3:11" x14ac:dyDescent="0.2">
      <c r="C24" s="198"/>
      <c r="D24" s="248"/>
      <c r="E24" s="166"/>
      <c r="F24" s="309"/>
      <c r="G24" s="166"/>
      <c r="H24" s="172"/>
      <c r="I24" s="166"/>
      <c r="J24" s="166"/>
      <c r="K24" s="200"/>
    </row>
    <row r="25" spans="3:11" x14ac:dyDescent="0.2">
      <c r="C25" s="198"/>
      <c r="D25" s="41" t="s">
        <v>27</v>
      </c>
      <c r="E25" s="166"/>
      <c r="F25" s="310"/>
      <c r="G25" s="176"/>
      <c r="H25" s="177"/>
      <c r="I25" s="166"/>
      <c r="J25" s="175">
        <v>399912.37</v>
      </c>
      <c r="K25" s="200"/>
    </row>
    <row r="26" spans="3:11" x14ac:dyDescent="0.2">
      <c r="C26" s="198"/>
      <c r="D26" s="166" t="s">
        <v>24</v>
      </c>
      <c r="E26" s="174"/>
      <c r="F26" s="265">
        <v>516188020.52999991</v>
      </c>
      <c r="G26" s="166"/>
      <c r="H26" s="167">
        <v>497875107</v>
      </c>
      <c r="I26" s="166"/>
      <c r="J26" s="175"/>
      <c r="K26" s="200"/>
    </row>
    <row r="27" spans="3:11" ht="14.45" customHeight="1" x14ac:dyDescent="0.2">
      <c r="C27" s="198"/>
      <c r="D27" s="166" t="s">
        <v>182</v>
      </c>
      <c r="E27" s="166"/>
      <c r="F27" s="311">
        <v>-167530184.75999999</v>
      </c>
      <c r="G27" s="166"/>
      <c r="H27" s="182">
        <v>-165549425</v>
      </c>
      <c r="I27" s="166"/>
      <c r="J27" s="175"/>
      <c r="K27" s="200"/>
    </row>
    <row r="28" spans="3:11" ht="13.9" customHeight="1" x14ac:dyDescent="0.2">
      <c r="C28" s="198"/>
      <c r="D28" s="166" t="s">
        <v>179</v>
      </c>
      <c r="E28" s="166"/>
      <c r="F28" s="312">
        <v>607392.04</v>
      </c>
      <c r="G28" s="166"/>
      <c r="H28" s="258">
        <v>607392</v>
      </c>
      <c r="I28" s="166"/>
      <c r="J28" s="175"/>
      <c r="K28" s="200"/>
    </row>
    <row r="29" spans="3:11" ht="17.25" customHeight="1" x14ac:dyDescent="0.2">
      <c r="C29" s="198"/>
      <c r="D29" s="134" t="s">
        <v>200</v>
      </c>
      <c r="E29" s="178"/>
      <c r="F29" s="313">
        <f>SUM(F26:F28)</f>
        <v>349265227.80999994</v>
      </c>
      <c r="G29" s="166"/>
      <c r="H29" s="192">
        <f>SUM(H26:H28)</f>
        <v>332933074</v>
      </c>
      <c r="I29" s="166"/>
      <c r="J29" s="175"/>
      <c r="K29" s="200"/>
    </row>
    <row r="30" spans="3:11" ht="17.25" customHeight="1" x14ac:dyDescent="0.2">
      <c r="C30" s="198"/>
      <c r="D30" s="166"/>
      <c r="E30" s="166"/>
      <c r="F30" s="166"/>
      <c r="G30" s="166"/>
      <c r="H30" s="172"/>
      <c r="I30" s="166"/>
      <c r="J30" s="173">
        <f>SUM(J25:J25)</f>
        <v>399912.37</v>
      </c>
      <c r="K30" s="200"/>
    </row>
    <row r="31" spans="3:11" ht="16.149999999999999" customHeight="1" thickBot="1" x14ac:dyDescent="0.25">
      <c r="C31" s="198"/>
      <c r="D31" s="134" t="s">
        <v>34</v>
      </c>
      <c r="E31" s="166"/>
      <c r="F31" s="126">
        <f>+F29+F23</f>
        <v>2518363002.8399997</v>
      </c>
      <c r="G31" s="247"/>
      <c r="H31" s="126">
        <f>+H23+H29</f>
        <v>1873036246</v>
      </c>
      <c r="I31" s="166"/>
      <c r="J31" s="181">
        <f>+J14+J22+J30</f>
        <v>1862449.17</v>
      </c>
      <c r="K31" s="200"/>
    </row>
    <row r="32" spans="3:11" ht="10.9" customHeight="1" thickTop="1" x14ac:dyDescent="0.2">
      <c r="C32" s="198"/>
      <c r="D32" s="166"/>
      <c r="E32" s="166"/>
      <c r="F32" s="166"/>
      <c r="G32" s="166"/>
      <c r="H32" s="173"/>
      <c r="I32" s="166"/>
      <c r="J32" s="166"/>
      <c r="K32" s="200"/>
    </row>
    <row r="33" spans="3:12" ht="16.899999999999999" customHeight="1" x14ac:dyDescent="0.2">
      <c r="C33" s="198"/>
      <c r="D33" s="41" t="s">
        <v>26</v>
      </c>
      <c r="E33" s="166"/>
      <c r="F33" s="255"/>
      <c r="G33" s="175"/>
      <c r="H33" s="171"/>
      <c r="I33" s="166"/>
      <c r="J33" s="180">
        <v>-9259239.8100000005</v>
      </c>
      <c r="K33" s="200"/>
    </row>
    <row r="34" spans="3:12" ht="17.45" customHeight="1" x14ac:dyDescent="0.2">
      <c r="C34" s="198"/>
      <c r="D34" s="174" t="s">
        <v>32</v>
      </c>
      <c r="E34" s="166"/>
      <c r="F34" s="173"/>
      <c r="G34" s="166"/>
      <c r="H34" s="166"/>
      <c r="I34" s="166"/>
      <c r="J34" s="175"/>
      <c r="K34" s="200"/>
    </row>
    <row r="35" spans="3:12" ht="12.6" customHeight="1" x14ac:dyDescent="0.2">
      <c r="C35" s="201"/>
      <c r="D35" s="166" t="s">
        <v>30</v>
      </c>
      <c r="E35" s="174"/>
      <c r="F35" s="183">
        <v>13441205.43</v>
      </c>
      <c r="G35" s="166"/>
      <c r="H35" s="183">
        <v>17847821</v>
      </c>
      <c r="I35" s="166"/>
      <c r="J35" s="166"/>
      <c r="K35" s="200"/>
    </row>
    <row r="36" spans="3:12" ht="13.9" customHeight="1" x14ac:dyDescent="0.2">
      <c r="C36" s="201"/>
      <c r="D36" s="166" t="s">
        <v>29</v>
      </c>
      <c r="E36" s="174"/>
      <c r="F36" s="183">
        <v>45637586.5</v>
      </c>
      <c r="G36" s="170"/>
      <c r="H36" s="183">
        <v>71123871</v>
      </c>
      <c r="I36" s="166"/>
      <c r="J36" s="170" t="s">
        <v>56</v>
      </c>
      <c r="K36" s="200"/>
    </row>
    <row r="37" spans="3:12" ht="12.6" customHeight="1" x14ac:dyDescent="0.2">
      <c r="C37" s="201"/>
      <c r="D37" s="166" t="s">
        <v>118</v>
      </c>
      <c r="E37" s="174"/>
      <c r="F37" s="392">
        <v>110596.5</v>
      </c>
      <c r="G37" s="170"/>
      <c r="H37" s="184">
        <v>84372</v>
      </c>
      <c r="I37" s="166"/>
      <c r="J37" s="170"/>
      <c r="K37" s="200"/>
    </row>
    <row r="38" spans="3:12" ht="15" customHeight="1" x14ac:dyDescent="0.2">
      <c r="C38" s="201"/>
      <c r="D38" s="134" t="s">
        <v>197</v>
      </c>
      <c r="E38" s="166"/>
      <c r="F38" s="45">
        <f>SUM(F35:F37)+1</f>
        <v>59189389.43</v>
      </c>
      <c r="G38" s="175"/>
      <c r="H38" s="104">
        <f>SUM(H35:H37)</f>
        <v>89056064</v>
      </c>
      <c r="I38" s="166"/>
      <c r="J38" s="175"/>
      <c r="K38" s="200"/>
      <c r="L38" s="105"/>
    </row>
    <row r="39" spans="3:12" ht="12" customHeight="1" x14ac:dyDescent="0.2">
      <c r="C39" s="201"/>
      <c r="D39" s="166"/>
      <c r="E39" s="166"/>
      <c r="F39" s="166"/>
      <c r="G39" s="175"/>
      <c r="H39" s="175"/>
      <c r="I39" s="166"/>
      <c r="J39" s="175"/>
      <c r="K39" s="200"/>
      <c r="L39" s="105"/>
    </row>
    <row r="40" spans="3:12" x14ac:dyDescent="0.2">
      <c r="C40" s="201"/>
      <c r="D40" s="41" t="s">
        <v>31</v>
      </c>
      <c r="E40" s="166"/>
      <c r="F40" s="166"/>
      <c r="G40" s="175"/>
      <c r="H40" s="175"/>
      <c r="I40" s="166"/>
      <c r="J40" s="175"/>
      <c r="K40" s="200"/>
      <c r="L40" s="105"/>
    </row>
    <row r="41" spans="3:12" x14ac:dyDescent="0.2">
      <c r="C41" s="201"/>
      <c r="D41" s="166" t="s">
        <v>28</v>
      </c>
      <c r="E41" s="174"/>
      <c r="F41" s="183">
        <v>1638438973.26</v>
      </c>
      <c r="G41" s="175"/>
      <c r="H41" s="175">
        <v>1077165349</v>
      </c>
      <c r="I41" s="166"/>
      <c r="J41" s="175"/>
      <c r="K41" s="200"/>
      <c r="L41" s="105"/>
    </row>
    <row r="42" spans="3:12" ht="12.6" customHeight="1" x14ac:dyDescent="0.2">
      <c r="C42" s="201"/>
      <c r="D42" s="166" t="s">
        <v>152</v>
      </c>
      <c r="E42" s="174"/>
      <c r="F42" s="183">
        <v>58069410.939999998</v>
      </c>
      <c r="G42" s="175"/>
      <c r="H42" s="175">
        <v>24950324</v>
      </c>
      <c r="I42" s="166"/>
      <c r="J42" s="175"/>
      <c r="K42" s="200"/>
      <c r="L42" s="105"/>
    </row>
    <row r="43" spans="3:12" ht="13.5" customHeight="1" x14ac:dyDescent="0.2">
      <c r="C43" s="201"/>
      <c r="D43" s="166" t="s">
        <v>153</v>
      </c>
      <c r="E43" s="174"/>
      <c r="F43" s="184">
        <v>116700000</v>
      </c>
      <c r="G43" s="175"/>
      <c r="H43" s="180">
        <v>116700000</v>
      </c>
      <c r="I43" s="166"/>
      <c r="J43" s="175"/>
      <c r="K43" s="200"/>
      <c r="L43" s="105"/>
    </row>
    <row r="44" spans="3:12" ht="14.45" customHeight="1" x14ac:dyDescent="0.2">
      <c r="C44" s="201"/>
      <c r="D44" s="134" t="s">
        <v>186</v>
      </c>
      <c r="E44" s="166"/>
      <c r="F44" s="289">
        <f>SUM(F41:F43)</f>
        <v>1813208384.2</v>
      </c>
      <c r="G44" s="175"/>
      <c r="H44" s="45">
        <f>SUM(H41:H43)</f>
        <v>1218815673</v>
      </c>
      <c r="I44" s="166"/>
      <c r="J44" s="175"/>
      <c r="K44" s="200"/>
      <c r="L44" s="105"/>
    </row>
    <row r="45" spans="3:12" ht="6.6" customHeight="1" x14ac:dyDescent="0.2">
      <c r="C45" s="201"/>
      <c r="D45" s="248"/>
      <c r="E45" s="166"/>
      <c r="F45" s="171"/>
      <c r="G45" s="175"/>
      <c r="H45" s="188"/>
      <c r="I45" s="166"/>
      <c r="J45" s="175"/>
      <c r="K45" s="200"/>
      <c r="L45" s="105"/>
    </row>
    <row r="46" spans="3:12" ht="19.5" customHeight="1" thickBot="1" x14ac:dyDescent="0.25">
      <c r="C46" s="201"/>
      <c r="D46" s="134" t="s">
        <v>35</v>
      </c>
      <c r="E46" s="178"/>
      <c r="F46" s="190">
        <f>+F38+F44-1</f>
        <v>1872397772.6300001</v>
      </c>
      <c r="G46" s="175"/>
      <c r="H46" s="190">
        <f>+H38+H44</f>
        <v>1307871737</v>
      </c>
      <c r="I46" s="166"/>
      <c r="J46" s="175"/>
      <c r="K46" s="200"/>
      <c r="L46" s="105"/>
    </row>
    <row r="47" spans="3:12" ht="10.9" customHeight="1" thickTop="1" x14ac:dyDescent="0.2">
      <c r="C47" s="201"/>
      <c r="D47" s="189"/>
      <c r="E47" s="166"/>
      <c r="F47" s="166"/>
      <c r="G47" s="173"/>
      <c r="H47" s="179"/>
      <c r="I47" s="166"/>
      <c r="J47" s="173" t="e">
        <f>+#REF!+#REF!+#REF!</f>
        <v>#REF!</v>
      </c>
      <c r="K47" s="200"/>
      <c r="L47" s="105"/>
    </row>
    <row r="48" spans="3:12" ht="13.9" customHeight="1" x14ac:dyDescent="0.2">
      <c r="C48" s="201"/>
      <c r="D48" s="49" t="s">
        <v>187</v>
      </c>
      <c r="E48" s="166"/>
      <c r="F48" s="175"/>
      <c r="G48" s="175"/>
      <c r="H48" s="166"/>
      <c r="I48" s="166"/>
      <c r="J48" s="166"/>
      <c r="K48" s="200"/>
      <c r="L48" s="105"/>
    </row>
    <row r="49" spans="3:12" x14ac:dyDescent="0.2">
      <c r="C49" s="201"/>
      <c r="D49" s="166" t="s">
        <v>39</v>
      </c>
      <c r="E49" s="166"/>
      <c r="F49" s="167">
        <v>94403308</v>
      </c>
      <c r="G49" s="175"/>
      <c r="H49" s="167">
        <v>94403309</v>
      </c>
      <c r="I49" s="166"/>
      <c r="J49" s="180">
        <v>53367236.979999997</v>
      </c>
      <c r="K49" s="200"/>
      <c r="L49" s="105"/>
    </row>
    <row r="50" spans="3:12" x14ac:dyDescent="0.2">
      <c r="C50" s="201"/>
      <c r="D50" s="166" t="s">
        <v>188</v>
      </c>
      <c r="E50" s="166"/>
      <c r="F50" s="167">
        <v>494462832</v>
      </c>
      <c r="G50" s="175"/>
      <c r="H50" s="167">
        <v>493361225</v>
      </c>
      <c r="I50" s="166"/>
      <c r="J50" s="175"/>
      <c r="K50" s="200"/>
      <c r="L50" s="105"/>
    </row>
    <row r="51" spans="3:12" x14ac:dyDescent="0.2">
      <c r="C51" s="201"/>
      <c r="D51" s="166" t="s">
        <v>33</v>
      </c>
      <c r="E51" s="166"/>
      <c r="F51" s="291">
        <v>57099089.990000002</v>
      </c>
      <c r="G51" s="175"/>
      <c r="H51" s="252">
        <v>-22600025</v>
      </c>
      <c r="I51" s="166"/>
      <c r="J51" s="175"/>
      <c r="K51" s="200"/>
    </row>
    <row r="52" spans="3:12" x14ac:dyDescent="0.2">
      <c r="C52" s="201"/>
      <c r="D52" s="134" t="s">
        <v>40</v>
      </c>
      <c r="E52" s="166"/>
      <c r="F52" s="191">
        <f>SUM(F49:F51)</f>
        <v>645965229.99000001</v>
      </c>
      <c r="G52" s="175"/>
      <c r="H52" s="295">
        <f>SUM(H49:H51)</f>
        <v>565164509</v>
      </c>
      <c r="I52" s="166"/>
      <c r="J52" s="175"/>
      <c r="K52" s="200"/>
    </row>
    <row r="53" spans="3:12" x14ac:dyDescent="0.2">
      <c r="C53" s="201"/>
      <c r="D53" s="166"/>
      <c r="E53" s="166"/>
      <c r="F53" s="175"/>
      <c r="G53" s="175"/>
      <c r="H53" s="175"/>
      <c r="I53" s="166"/>
      <c r="J53" s="166"/>
      <c r="K53" s="200"/>
    </row>
    <row r="54" spans="3:12" ht="15.75" thickBot="1" x14ac:dyDescent="0.25">
      <c r="C54" s="201"/>
      <c r="D54" s="134" t="s">
        <v>41</v>
      </c>
      <c r="E54" s="165"/>
      <c r="F54" s="126">
        <f>+F52+F46</f>
        <v>2518363002.6199999</v>
      </c>
      <c r="G54" s="53"/>
      <c r="H54" s="126">
        <f>+H52+H46</f>
        <v>1873036246</v>
      </c>
      <c r="I54" s="166"/>
      <c r="J54" s="181" t="e">
        <f>SUM(J47:J49)</f>
        <v>#REF!</v>
      </c>
      <c r="K54" s="200"/>
    </row>
    <row r="55" spans="3:12" ht="16.5" thickTop="1" thickBot="1" x14ac:dyDescent="0.25">
      <c r="C55" s="202"/>
      <c r="D55" s="203"/>
      <c r="E55" s="203"/>
      <c r="F55" s="203"/>
      <c r="G55" s="204"/>
      <c r="H55" s="204" t="s">
        <v>68</v>
      </c>
      <c r="I55" s="205"/>
      <c r="J55" s="205"/>
      <c r="K55" s="206"/>
    </row>
    <row r="56" spans="3:12" ht="15.75" thickTop="1" x14ac:dyDescent="0.2">
      <c r="C56" s="40"/>
      <c r="D56" s="165"/>
      <c r="E56" s="165"/>
      <c r="F56" s="314"/>
      <c r="G56" s="166"/>
      <c r="H56" s="171"/>
      <c r="I56" s="166"/>
      <c r="J56" s="180">
        <v>-5348157.34</v>
      </c>
      <c r="K56" s="166"/>
    </row>
    <row r="57" spans="3:12" x14ac:dyDescent="0.2">
      <c r="C57" s="14"/>
      <c r="D57" s="187"/>
      <c r="E57" s="185"/>
      <c r="F57" s="129"/>
      <c r="G57" s="185"/>
      <c r="H57" s="128"/>
      <c r="I57" s="185"/>
      <c r="J57" s="185"/>
      <c r="K57" s="185"/>
      <c r="L57" s="105"/>
    </row>
    <row r="58" spans="3:12" x14ac:dyDescent="0.2">
      <c r="C58" s="14"/>
      <c r="D58" s="185"/>
      <c r="E58" s="185"/>
      <c r="F58" s="128"/>
      <c r="G58" s="185"/>
      <c r="H58" s="187"/>
      <c r="I58" s="185"/>
      <c r="J58" s="185"/>
      <c r="K58" s="185"/>
      <c r="L58" s="105"/>
    </row>
    <row r="59" spans="3:12" x14ac:dyDescent="0.2">
      <c r="C59" s="14"/>
      <c r="D59" s="185"/>
      <c r="E59" s="185"/>
      <c r="F59" s="128"/>
      <c r="G59" s="185"/>
      <c r="H59" s="128"/>
      <c r="I59" s="185"/>
      <c r="J59" s="185"/>
      <c r="K59" s="185"/>
      <c r="L59" s="105"/>
    </row>
    <row r="60" spans="3:12" x14ac:dyDescent="0.2">
      <c r="C60" s="14"/>
      <c r="D60" s="185"/>
      <c r="E60" s="185"/>
      <c r="F60" s="128"/>
      <c r="G60" s="185"/>
      <c r="H60" s="128"/>
      <c r="I60" s="185"/>
      <c r="J60" s="185"/>
      <c r="K60" s="185"/>
      <c r="L60" s="105"/>
    </row>
    <row r="61" spans="3:12" x14ac:dyDescent="0.2">
      <c r="C61" s="14"/>
      <c r="D61" s="185"/>
      <c r="E61" s="185"/>
      <c r="F61" s="128"/>
      <c r="G61" s="185"/>
      <c r="H61" s="128"/>
      <c r="I61" s="185"/>
      <c r="J61" s="185"/>
      <c r="K61" s="185"/>
      <c r="L61" s="105"/>
    </row>
    <row r="62" spans="3:12" s="2" customFormat="1" x14ac:dyDescent="0.2">
      <c r="C62" s="14"/>
      <c r="D62" s="185"/>
      <c r="E62" s="185"/>
      <c r="F62" s="128"/>
      <c r="G62" s="185"/>
      <c r="H62" s="128"/>
      <c r="I62" s="185"/>
      <c r="J62" s="185"/>
      <c r="K62" s="185"/>
      <c r="L62" s="3"/>
    </row>
    <row r="63" spans="3:12" customFormat="1" x14ac:dyDescent="0.2">
      <c r="C63" s="14"/>
      <c r="D63" s="185"/>
      <c r="E63" s="185"/>
      <c r="F63" s="128"/>
      <c r="G63" s="185"/>
      <c r="H63" s="130"/>
      <c r="I63" s="185"/>
      <c r="J63" s="185"/>
      <c r="K63" s="185"/>
      <c r="L63" s="3"/>
    </row>
    <row r="64" spans="3:12" customFormat="1" ht="15" customHeight="1" x14ac:dyDescent="0.2">
      <c r="C64" s="14"/>
      <c r="D64" s="185"/>
      <c r="E64" s="185"/>
      <c r="F64" s="130"/>
      <c r="G64" s="185"/>
      <c r="H64" s="128"/>
      <c r="I64" s="185"/>
      <c r="J64" s="185"/>
      <c r="K64" s="185"/>
      <c r="L64" s="106"/>
    </row>
    <row r="65" spans="3:12" s="2" customFormat="1" x14ac:dyDescent="0.2">
      <c r="C65" s="14"/>
      <c r="D65" s="185"/>
      <c r="E65" s="185"/>
      <c r="F65" s="128"/>
      <c r="G65" s="185"/>
      <c r="H65" s="187"/>
      <c r="I65" s="185"/>
      <c r="J65" s="185"/>
      <c r="K65" s="185"/>
      <c r="L65" s="3"/>
    </row>
    <row r="66" spans="3:12" s="2" customFormat="1" x14ac:dyDescent="0.2">
      <c r="C66" s="14"/>
      <c r="D66" s="185"/>
      <c r="E66" s="185"/>
      <c r="F66" s="129"/>
      <c r="G66" s="185"/>
      <c r="H66" s="286"/>
      <c r="I66" s="185"/>
      <c r="J66" s="185"/>
      <c r="K66" s="185"/>
      <c r="L66" s="3"/>
    </row>
    <row r="67" spans="3:12" s="2" customFormat="1" x14ac:dyDescent="0.2">
      <c r="C67" s="14"/>
      <c r="D67" s="185"/>
      <c r="E67" s="185"/>
      <c r="F67" s="128"/>
      <c r="G67" s="185"/>
      <c r="H67" s="286"/>
      <c r="I67" s="185"/>
      <c r="J67" s="185"/>
      <c r="K67" s="185"/>
      <c r="L67" s="3"/>
    </row>
    <row r="68" spans="3:12" s="2" customFormat="1" x14ac:dyDescent="0.2">
      <c r="C68" s="14"/>
      <c r="D68" s="185"/>
      <c r="E68" s="185"/>
      <c r="F68" s="128"/>
      <c r="G68" s="185"/>
      <c r="H68" s="186"/>
      <c r="I68" s="185"/>
      <c r="J68" s="185"/>
      <c r="K68" s="185"/>
      <c r="L68" s="3"/>
    </row>
    <row r="69" spans="3:12" x14ac:dyDescent="0.2">
      <c r="C69" s="14"/>
      <c r="D69" s="185"/>
      <c r="E69" s="185"/>
      <c r="F69" s="128"/>
      <c r="G69" s="185"/>
      <c r="H69" s="186"/>
      <c r="I69" s="185"/>
      <c r="J69" s="185"/>
      <c r="K69" s="185"/>
    </row>
    <row r="70" spans="3:12" x14ac:dyDescent="0.2">
      <c r="C70" s="14"/>
      <c r="D70" s="185"/>
      <c r="E70" s="185"/>
      <c r="F70" s="187"/>
      <c r="G70" s="185"/>
      <c r="H70" s="186"/>
      <c r="I70" s="185"/>
      <c r="J70" s="185"/>
      <c r="K70" s="185"/>
    </row>
    <row r="71" spans="3:12" x14ac:dyDescent="0.2">
      <c r="C71" s="14"/>
      <c r="D71" s="185"/>
      <c r="E71" s="185"/>
      <c r="F71" s="187"/>
      <c r="G71" s="185"/>
      <c r="H71" s="186"/>
      <c r="I71" s="185"/>
      <c r="J71" s="185"/>
      <c r="K71" s="185"/>
    </row>
    <row r="72" spans="3:12" x14ac:dyDescent="0.2">
      <c r="C72" s="14"/>
      <c r="D72" s="185"/>
      <c r="E72" s="185"/>
      <c r="F72" s="185"/>
      <c r="G72" s="185"/>
      <c r="H72" s="186"/>
      <c r="I72" s="185"/>
      <c r="J72" s="185"/>
      <c r="K72" s="185"/>
    </row>
    <row r="73" spans="3:12" x14ac:dyDescent="0.2">
      <c r="C73" s="14"/>
      <c r="D73" s="185"/>
      <c r="E73" s="185"/>
      <c r="F73" s="185"/>
      <c r="G73" s="185"/>
      <c r="H73" s="186"/>
      <c r="I73" s="185"/>
      <c r="J73" s="185"/>
      <c r="K73" s="185"/>
    </row>
    <row r="74" spans="3:12" x14ac:dyDescent="0.2">
      <c r="C74" s="14"/>
      <c r="D74" s="185"/>
      <c r="E74" s="185"/>
      <c r="F74" s="185"/>
      <c r="G74" s="185"/>
      <c r="H74" s="186"/>
      <c r="I74" s="185"/>
      <c r="J74" s="185"/>
      <c r="K74" s="185"/>
    </row>
    <row r="75" spans="3:12" x14ac:dyDescent="0.2">
      <c r="C75" s="14"/>
      <c r="D75" s="14"/>
      <c r="E75" s="14"/>
      <c r="F75" s="14"/>
      <c r="G75" s="14"/>
      <c r="H75" s="14"/>
      <c r="I75" s="14"/>
      <c r="J75" s="14"/>
      <c r="K75" s="14"/>
    </row>
    <row r="76" spans="3:12" x14ac:dyDescent="0.2">
      <c r="C76" s="14"/>
      <c r="D76" s="14"/>
      <c r="E76" s="14"/>
      <c r="F76" s="14"/>
      <c r="G76" s="14"/>
      <c r="H76" s="14"/>
      <c r="I76" s="14"/>
      <c r="J76" s="14"/>
      <c r="K76" s="14"/>
    </row>
    <row r="77" spans="3:12" x14ac:dyDescent="0.2">
      <c r="C77" s="14"/>
      <c r="D77" s="14"/>
      <c r="E77" s="14"/>
      <c r="F77" s="14"/>
      <c r="G77" s="14"/>
      <c r="H77" s="14"/>
      <c r="I77" s="14"/>
      <c r="J77" s="14"/>
      <c r="K77" s="14"/>
    </row>
    <row r="78" spans="3:12" x14ac:dyDescent="0.2">
      <c r="C78" s="14"/>
      <c r="D78" s="14"/>
      <c r="E78" s="14"/>
      <c r="F78" s="14"/>
      <c r="G78" s="14"/>
      <c r="H78" s="14"/>
      <c r="I78" s="14"/>
      <c r="J78" s="14"/>
      <c r="K78" s="14"/>
    </row>
    <row r="79" spans="3:12" x14ac:dyDescent="0.2">
      <c r="C79" s="14"/>
      <c r="D79" s="14"/>
      <c r="E79" s="14"/>
      <c r="F79" s="14"/>
      <c r="G79" s="14"/>
      <c r="H79" s="14"/>
      <c r="I79" s="14"/>
      <c r="J79" s="14"/>
      <c r="K79" s="14"/>
    </row>
    <row r="80" spans="3:12" x14ac:dyDescent="0.2">
      <c r="C80" s="14"/>
      <c r="D80" s="14"/>
      <c r="E80" s="14"/>
      <c r="F80" s="14"/>
      <c r="G80" s="14"/>
      <c r="H80" s="14"/>
      <c r="I80" s="14"/>
      <c r="J80" s="14"/>
      <c r="K80" s="14"/>
    </row>
    <row r="81" spans="3:11" x14ac:dyDescent="0.2">
      <c r="C81" s="14"/>
      <c r="D81" s="14"/>
      <c r="E81" s="14"/>
      <c r="F81" s="14"/>
      <c r="G81" s="14"/>
      <c r="H81" s="14"/>
      <c r="I81" s="14"/>
      <c r="J81" s="14"/>
      <c r="K81" s="14"/>
    </row>
    <row r="82" spans="3:11" x14ac:dyDescent="0.2">
      <c r="C82" s="14"/>
      <c r="D82" s="14"/>
      <c r="E82" s="14"/>
      <c r="F82" s="14"/>
      <c r="G82" s="14"/>
      <c r="H82" s="14"/>
      <c r="I82" s="14"/>
      <c r="J82" s="14"/>
      <c r="K82" s="14"/>
    </row>
    <row r="83" spans="3:11" x14ac:dyDescent="0.2">
      <c r="C83" s="14"/>
      <c r="D83" s="14"/>
      <c r="E83" s="14"/>
      <c r="F83" s="14"/>
      <c r="G83" s="14"/>
      <c r="H83" s="14"/>
      <c r="I83" s="14"/>
      <c r="J83" s="14"/>
      <c r="K83" s="14"/>
    </row>
    <row r="84" spans="3:11" x14ac:dyDescent="0.2">
      <c r="C84" s="14"/>
      <c r="D84" s="14"/>
      <c r="E84" s="14"/>
      <c r="F84" s="14"/>
      <c r="G84" s="14"/>
      <c r="H84" s="14"/>
      <c r="I84" s="14"/>
      <c r="J84" s="14"/>
      <c r="K84" s="14"/>
    </row>
    <row r="85" spans="3:11" x14ac:dyDescent="0.2">
      <c r="C85" s="14"/>
      <c r="D85" s="14"/>
      <c r="E85" s="14"/>
      <c r="F85" s="14"/>
      <c r="G85" s="14"/>
      <c r="H85" s="14"/>
      <c r="I85" s="14"/>
      <c r="J85" s="14"/>
      <c r="K85" s="14"/>
    </row>
    <row r="86" spans="3:11" x14ac:dyDescent="0.2">
      <c r="C86" s="14"/>
      <c r="D86" s="14"/>
      <c r="E86" s="14"/>
      <c r="F86" s="14"/>
      <c r="G86" s="14"/>
      <c r="H86" s="14"/>
      <c r="I86" s="14"/>
      <c r="J86" s="14"/>
      <c r="K86" s="14"/>
    </row>
    <row r="87" spans="3:11" x14ac:dyDescent="0.2">
      <c r="C87" s="14"/>
      <c r="D87" s="14"/>
      <c r="E87" s="14"/>
      <c r="F87" s="14"/>
      <c r="G87" s="14"/>
      <c r="H87" s="14"/>
      <c r="I87" s="14"/>
      <c r="J87" s="14"/>
      <c r="K87" s="14"/>
    </row>
    <row r="88" spans="3:11" x14ac:dyDescent="0.2">
      <c r="C88" s="14"/>
      <c r="D88" s="14"/>
      <c r="E88" s="14"/>
      <c r="F88" s="14"/>
      <c r="G88" s="14"/>
      <c r="H88" s="14"/>
      <c r="I88" s="14"/>
      <c r="J88" s="14"/>
      <c r="K88" s="14"/>
    </row>
    <row r="89" spans="3:11" x14ac:dyDescent="0.2">
      <c r="C89" s="14"/>
      <c r="D89" s="14"/>
      <c r="E89" s="14"/>
      <c r="F89" s="14"/>
      <c r="G89" s="14"/>
      <c r="H89" s="14"/>
      <c r="I89" s="14"/>
      <c r="J89" s="14"/>
      <c r="K89" s="14"/>
    </row>
    <row r="90" spans="3:11" x14ac:dyDescent="0.2">
      <c r="C90" s="14"/>
      <c r="D90" s="14"/>
      <c r="E90" s="14"/>
      <c r="F90" s="14"/>
      <c r="G90" s="14"/>
      <c r="H90" s="14"/>
      <c r="I90" s="14"/>
      <c r="J90" s="14"/>
      <c r="K90" s="14"/>
    </row>
    <row r="91" spans="3:11" x14ac:dyDescent="0.2">
      <c r="C91" s="14"/>
      <c r="D91" s="14"/>
      <c r="E91" s="14"/>
      <c r="F91" s="14"/>
      <c r="G91" s="14"/>
      <c r="H91" s="14"/>
      <c r="I91" s="14"/>
      <c r="J91" s="14"/>
      <c r="K91" s="14"/>
    </row>
    <row r="92" spans="3:11" x14ac:dyDescent="0.2">
      <c r="C92" s="14"/>
      <c r="D92" s="14"/>
      <c r="E92" s="14"/>
      <c r="F92" s="14"/>
      <c r="G92" s="14"/>
      <c r="H92" s="14"/>
      <c r="I92" s="14"/>
      <c r="J92" s="14"/>
      <c r="K92" s="14"/>
    </row>
    <row r="93" spans="3:11" x14ac:dyDescent="0.2">
      <c r="C93" s="14"/>
      <c r="D93" s="14"/>
      <c r="E93" s="14"/>
      <c r="F93" s="14"/>
      <c r="G93" s="14"/>
      <c r="H93" s="14"/>
      <c r="I93" s="14"/>
      <c r="J93" s="14"/>
      <c r="K93" s="14"/>
    </row>
    <row r="94" spans="3:11" x14ac:dyDescent="0.2">
      <c r="C94" s="14"/>
      <c r="D94" s="14"/>
      <c r="E94" s="14"/>
      <c r="F94" s="14"/>
      <c r="G94" s="14"/>
      <c r="H94" s="14"/>
      <c r="I94" s="14"/>
      <c r="J94" s="14"/>
      <c r="K94" s="14"/>
    </row>
    <row r="95" spans="3:11" x14ac:dyDescent="0.2">
      <c r="C95" s="14"/>
      <c r="D95" s="14"/>
      <c r="E95" s="14"/>
      <c r="F95" s="14"/>
      <c r="G95" s="14"/>
      <c r="H95" s="14"/>
      <c r="I95" s="14"/>
      <c r="J95" s="14"/>
      <c r="K95" s="14"/>
    </row>
    <row r="96" spans="3:11" x14ac:dyDescent="0.2">
      <c r="C96" s="14"/>
      <c r="D96" s="14"/>
      <c r="E96" s="14"/>
      <c r="F96" s="14"/>
      <c r="G96" s="14"/>
      <c r="H96" s="14"/>
      <c r="I96" s="14"/>
      <c r="J96" s="14"/>
      <c r="K96" s="14"/>
    </row>
    <row r="97" spans="3:11" x14ac:dyDescent="0.2">
      <c r="C97" s="14"/>
      <c r="D97" s="14"/>
      <c r="E97" s="14"/>
      <c r="F97" s="14"/>
      <c r="G97" s="14"/>
      <c r="H97" s="14"/>
      <c r="I97" s="14"/>
      <c r="J97" s="14"/>
      <c r="K97" s="14"/>
    </row>
    <row r="98" spans="3:11" x14ac:dyDescent="0.2">
      <c r="C98" s="14"/>
      <c r="D98" s="14"/>
      <c r="E98" s="14"/>
      <c r="F98" s="14"/>
      <c r="G98" s="14"/>
      <c r="H98" s="14"/>
      <c r="I98" s="14"/>
      <c r="J98" s="14"/>
      <c r="K98" s="14"/>
    </row>
    <row r="99" spans="3:11" x14ac:dyDescent="0.2">
      <c r="C99" s="14"/>
      <c r="D99" s="14"/>
      <c r="E99" s="14"/>
      <c r="F99" s="14"/>
      <c r="G99" s="14"/>
      <c r="H99" s="14"/>
      <c r="I99" s="14"/>
      <c r="J99" s="14"/>
      <c r="K99" s="14"/>
    </row>
    <row r="100" spans="3:11" x14ac:dyDescent="0.2"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3:11" x14ac:dyDescent="0.2"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3:11" x14ac:dyDescent="0.2"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3:11" x14ac:dyDescent="0.2"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3:11" x14ac:dyDescent="0.2"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3:11" x14ac:dyDescent="0.2"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3:11" x14ac:dyDescent="0.2"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3:11" x14ac:dyDescent="0.2"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3:11" x14ac:dyDescent="0.2"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3:11" x14ac:dyDescent="0.2"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3:11" x14ac:dyDescent="0.2"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3:11" x14ac:dyDescent="0.2"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3:11" x14ac:dyDescent="0.2"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3:11" x14ac:dyDescent="0.2"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3:11" x14ac:dyDescent="0.2"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3:11" x14ac:dyDescent="0.2"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3:11" x14ac:dyDescent="0.2"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3:11" x14ac:dyDescent="0.2"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3:11" x14ac:dyDescent="0.2"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3:11" x14ac:dyDescent="0.2"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3:11" x14ac:dyDescent="0.2"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3:11" x14ac:dyDescent="0.2"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3:11" x14ac:dyDescent="0.2"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3:11" x14ac:dyDescent="0.2"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3:11" x14ac:dyDescent="0.2"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3:11" x14ac:dyDescent="0.2"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3:11" x14ac:dyDescent="0.2"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3:11" x14ac:dyDescent="0.2"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3:11" x14ac:dyDescent="0.2"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3:11" x14ac:dyDescent="0.2"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3:11" x14ac:dyDescent="0.2"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3:11" x14ac:dyDescent="0.2"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3:11" x14ac:dyDescent="0.2"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3:11" x14ac:dyDescent="0.2"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3:11" x14ac:dyDescent="0.2"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3:11" x14ac:dyDescent="0.2"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3:11" x14ac:dyDescent="0.2"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3:11" x14ac:dyDescent="0.2"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3:11" x14ac:dyDescent="0.2"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3:11" x14ac:dyDescent="0.2"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3:11" x14ac:dyDescent="0.2"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3:11" x14ac:dyDescent="0.2"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3:11" x14ac:dyDescent="0.2"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3:11" x14ac:dyDescent="0.2"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3:11" x14ac:dyDescent="0.2"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3:11" x14ac:dyDescent="0.2"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3:11" x14ac:dyDescent="0.2"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3:11" x14ac:dyDescent="0.2"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3:11" x14ac:dyDescent="0.2"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3:11" x14ac:dyDescent="0.2">
      <c r="C149" s="14"/>
      <c r="D149" s="14"/>
      <c r="E149" s="14"/>
      <c r="F149" s="14"/>
      <c r="G149" s="14"/>
      <c r="H149" s="14"/>
      <c r="I149" s="14"/>
      <c r="J149" s="14"/>
      <c r="K149" s="14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K182"/>
  <sheetViews>
    <sheetView topLeftCell="B1" zoomScaleNormal="100" zoomScaleSheetLayoutView="75" workbookViewId="0">
      <selection activeCell="J43" sqref="J43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6" style="11" customWidth="1"/>
    <col min="11" max="11" width="4" style="9" customWidth="1"/>
    <col min="12" max="16384" width="11.42578125" style="11"/>
  </cols>
  <sheetData>
    <row r="2" spans="2:11" x14ac:dyDescent="0.2">
      <c r="B2" s="316"/>
      <c r="C2" s="317"/>
      <c r="D2" s="317"/>
      <c r="E2" s="317"/>
      <c r="F2" s="317"/>
      <c r="G2" s="317"/>
      <c r="H2" s="317"/>
      <c r="I2" s="317"/>
      <c r="J2" s="318"/>
      <c r="K2" s="23"/>
    </row>
    <row r="3" spans="2:11" x14ac:dyDescent="0.2">
      <c r="B3" s="319"/>
      <c r="C3" s="25"/>
      <c r="D3" s="25"/>
      <c r="E3" s="25"/>
      <c r="F3" s="25"/>
      <c r="G3" s="25"/>
      <c r="H3" s="25"/>
      <c r="I3" s="25"/>
      <c r="J3" s="320"/>
      <c r="K3" s="23"/>
    </row>
    <row r="4" spans="2:11" x14ac:dyDescent="0.2">
      <c r="B4" s="319"/>
      <c r="C4" s="25"/>
      <c r="D4" s="25"/>
      <c r="E4" s="25"/>
      <c r="F4" s="25"/>
      <c r="G4" s="25"/>
      <c r="H4" s="25"/>
      <c r="I4" s="25"/>
      <c r="J4" s="320"/>
      <c r="K4" s="23"/>
    </row>
    <row r="5" spans="2:11" x14ac:dyDescent="0.2">
      <c r="B5" s="319"/>
      <c r="C5" s="25"/>
      <c r="D5" s="25"/>
      <c r="E5" s="25"/>
      <c r="F5" s="25"/>
      <c r="G5" s="25"/>
      <c r="H5" s="25"/>
      <c r="I5" s="25"/>
      <c r="J5" s="320"/>
      <c r="K5" s="23"/>
    </row>
    <row r="6" spans="2:11" x14ac:dyDescent="0.2">
      <c r="B6" s="319"/>
      <c r="C6" s="393"/>
      <c r="D6" s="393"/>
      <c r="E6" s="393"/>
      <c r="F6" s="393"/>
      <c r="G6" s="393"/>
      <c r="H6" s="393"/>
      <c r="I6" s="393"/>
      <c r="J6" s="407"/>
      <c r="K6" s="23"/>
    </row>
    <row r="7" spans="2:11" x14ac:dyDescent="0.2">
      <c r="B7" s="319"/>
      <c r="C7" s="393" t="s">
        <v>93</v>
      </c>
      <c r="D7" s="393"/>
      <c r="E7" s="393"/>
      <c r="F7" s="393"/>
      <c r="G7" s="393"/>
      <c r="H7" s="393"/>
      <c r="I7" s="393"/>
      <c r="J7" s="407"/>
      <c r="K7" s="23"/>
    </row>
    <row r="8" spans="2:11" x14ac:dyDescent="0.2">
      <c r="B8" s="319"/>
      <c r="C8" s="393" t="str">
        <f>+RESULTADOS!B10</f>
        <v>DEL 01 DE ENERO AL 30 DE SEPTIEMBRE 2023</v>
      </c>
      <c r="D8" s="393"/>
      <c r="E8" s="393"/>
      <c r="F8" s="393"/>
      <c r="G8" s="393"/>
      <c r="H8" s="393"/>
      <c r="I8" s="393"/>
      <c r="J8" s="407"/>
      <c r="K8" s="23"/>
    </row>
    <row r="9" spans="2:11" x14ac:dyDescent="0.2">
      <c r="B9" s="319"/>
      <c r="C9" s="393" t="str">
        <f>+'SITUACION '!C8:K8</f>
        <v>(Valores en RD$)</v>
      </c>
      <c r="D9" s="393"/>
      <c r="E9" s="393"/>
      <c r="F9" s="393"/>
      <c r="G9" s="393"/>
      <c r="H9" s="393"/>
      <c r="I9" s="393"/>
      <c r="J9" s="407"/>
      <c r="K9" s="23"/>
    </row>
    <row r="10" spans="2:11" x14ac:dyDescent="0.2">
      <c r="B10" s="319"/>
      <c r="C10" s="25"/>
      <c r="D10" s="25"/>
      <c r="E10" s="25"/>
      <c r="F10" s="25"/>
      <c r="G10" s="25"/>
      <c r="H10" s="25"/>
      <c r="I10" s="25"/>
      <c r="J10" s="320"/>
      <c r="K10" s="23"/>
    </row>
    <row r="11" spans="2:11" x14ac:dyDescent="0.2">
      <c r="B11" s="336"/>
      <c r="C11" s="337"/>
      <c r="D11" s="337"/>
      <c r="E11" s="337"/>
      <c r="F11" s="337"/>
      <c r="G11" s="337"/>
      <c r="H11" s="337"/>
      <c r="I11" s="337"/>
      <c r="J11" s="338"/>
      <c r="K11" s="23"/>
    </row>
    <row r="12" spans="2:11" x14ac:dyDescent="0.2">
      <c r="B12" s="121"/>
      <c r="C12" s="63"/>
      <c r="D12" s="61"/>
      <c r="E12" s="61"/>
      <c r="F12" s="61"/>
      <c r="G12" s="61"/>
      <c r="H12" s="61"/>
      <c r="I12" s="61"/>
      <c r="J12" s="321"/>
      <c r="K12" s="23"/>
    </row>
    <row r="13" spans="2:11" x14ac:dyDescent="0.2">
      <c r="B13" s="121"/>
      <c r="C13" s="58" t="s">
        <v>111</v>
      </c>
      <c r="D13" s="59" t="s">
        <v>5</v>
      </c>
      <c r="E13" s="59"/>
      <c r="F13" s="60"/>
      <c r="G13" s="61"/>
      <c r="H13" s="61"/>
      <c r="I13" s="61"/>
      <c r="J13" s="321"/>
      <c r="K13" s="23"/>
    </row>
    <row r="14" spans="2:11" x14ac:dyDescent="0.2">
      <c r="B14" s="121"/>
      <c r="C14" s="58"/>
      <c r="D14" s="59"/>
      <c r="E14" s="59"/>
      <c r="F14" s="60"/>
      <c r="G14" s="61"/>
      <c r="H14" s="61"/>
      <c r="I14" s="61"/>
      <c r="J14" s="321"/>
      <c r="K14" s="23"/>
    </row>
    <row r="15" spans="2:11" x14ac:dyDescent="0.2">
      <c r="B15" s="121"/>
      <c r="C15" s="63"/>
      <c r="D15" s="61" t="s">
        <v>267</v>
      </c>
      <c r="E15" s="61"/>
      <c r="F15" s="61"/>
      <c r="G15" s="61"/>
      <c r="H15" s="61"/>
      <c r="I15" s="61"/>
      <c r="J15" s="321"/>
      <c r="K15" s="23"/>
    </row>
    <row r="16" spans="2:11" x14ac:dyDescent="0.2">
      <c r="B16" s="121"/>
      <c r="C16" s="63"/>
      <c r="D16" s="61" t="s">
        <v>101</v>
      </c>
      <c r="E16" s="61"/>
      <c r="F16" s="61"/>
      <c r="G16" s="61"/>
      <c r="H16" s="61"/>
      <c r="I16" s="61"/>
      <c r="J16" s="321"/>
      <c r="K16" s="23"/>
    </row>
    <row r="17" spans="2:11" x14ac:dyDescent="0.2">
      <c r="B17" s="121"/>
      <c r="C17" s="63"/>
      <c r="D17" s="61" t="s">
        <v>98</v>
      </c>
      <c r="E17" s="61"/>
      <c r="F17" s="61"/>
      <c r="G17" s="61"/>
      <c r="H17" s="61"/>
      <c r="I17" s="61"/>
      <c r="J17" s="321"/>
      <c r="K17" s="23"/>
    </row>
    <row r="18" spans="2:11" x14ac:dyDescent="0.2">
      <c r="B18" s="121"/>
      <c r="C18" s="63"/>
      <c r="D18" s="61"/>
      <c r="E18" s="61"/>
      <c r="F18" s="61"/>
      <c r="G18" s="61"/>
      <c r="H18" s="61"/>
      <c r="I18" s="61"/>
      <c r="J18" s="321"/>
      <c r="K18" s="23"/>
    </row>
    <row r="19" spans="2:11" ht="13.15" customHeight="1" x14ac:dyDescent="0.2">
      <c r="B19" s="121"/>
      <c r="C19" s="64"/>
      <c r="D19" s="65" t="s">
        <v>66</v>
      </c>
      <c r="E19" s="65"/>
      <c r="F19" s="61"/>
      <c r="G19" s="340"/>
      <c r="H19" s="50"/>
      <c r="I19" s="61"/>
      <c r="J19" s="321"/>
      <c r="K19" s="23"/>
    </row>
    <row r="20" spans="2:11" hidden="1" x14ac:dyDescent="0.2">
      <c r="B20" s="121"/>
      <c r="C20" s="64"/>
      <c r="D20" s="61" t="s">
        <v>65</v>
      </c>
      <c r="E20" s="65"/>
      <c r="F20" s="61"/>
      <c r="G20" s="261">
        <v>0</v>
      </c>
      <c r="H20" s="50"/>
      <c r="I20" s="61"/>
      <c r="J20" s="321"/>
      <c r="K20" s="23"/>
    </row>
    <row r="21" spans="2:11" x14ac:dyDescent="0.2">
      <c r="B21" s="121"/>
      <c r="C21" s="64"/>
      <c r="D21" s="61" t="s">
        <v>135</v>
      </c>
      <c r="E21" s="61"/>
      <c r="F21" s="61"/>
      <c r="G21" s="261">
        <v>100000</v>
      </c>
      <c r="H21" s="261"/>
      <c r="I21" s="340"/>
      <c r="J21" s="321"/>
      <c r="K21" s="23"/>
    </row>
    <row r="22" spans="2:11" x14ac:dyDescent="0.2">
      <c r="B22" s="121"/>
      <c r="C22" s="64"/>
      <c r="D22" s="61" t="s">
        <v>158</v>
      </c>
      <c r="E22" s="56"/>
      <c r="F22" s="61"/>
      <c r="G22" s="269">
        <v>50000</v>
      </c>
      <c r="H22" s="269">
        <f>SUM(G20:G22)</f>
        <v>150000</v>
      </c>
      <c r="I22" s="340"/>
      <c r="J22" s="321"/>
      <c r="K22" s="23"/>
    </row>
    <row r="23" spans="2:11" x14ac:dyDescent="0.2">
      <c r="B23" s="121"/>
      <c r="C23" s="64"/>
      <c r="D23" s="56"/>
      <c r="E23" s="56"/>
      <c r="F23" s="56"/>
      <c r="G23" s="297"/>
      <c r="H23" s="261"/>
      <c r="I23" s="340"/>
      <c r="J23" s="321"/>
      <c r="K23" s="23"/>
    </row>
    <row r="24" spans="2:11" x14ac:dyDescent="0.2">
      <c r="B24" s="121"/>
      <c r="C24" s="64"/>
      <c r="D24" s="65" t="s">
        <v>95</v>
      </c>
      <c r="E24" s="65"/>
      <c r="F24" s="50"/>
      <c r="G24" s="297"/>
      <c r="H24" s="261"/>
      <c r="I24" s="340"/>
      <c r="J24" s="321"/>
      <c r="K24" s="23"/>
    </row>
    <row r="25" spans="2:11" x14ac:dyDescent="0.2">
      <c r="B25" s="121"/>
      <c r="C25" s="64"/>
      <c r="D25" s="61" t="s">
        <v>96</v>
      </c>
      <c r="E25" s="61"/>
      <c r="F25" s="61"/>
      <c r="G25" s="342">
        <v>32097887.91</v>
      </c>
      <c r="H25" s="297"/>
      <c r="I25" s="297"/>
      <c r="J25" s="321"/>
      <c r="K25" s="23"/>
    </row>
    <row r="26" spans="2:11" x14ac:dyDescent="0.2">
      <c r="B26" s="121"/>
      <c r="C26" s="64"/>
      <c r="D26" s="61" t="s">
        <v>97</v>
      </c>
      <c r="E26" s="61"/>
      <c r="F26" s="56"/>
      <c r="G26" s="261">
        <v>1158726.8600000001</v>
      </c>
      <c r="H26" s="297"/>
      <c r="I26" s="297"/>
      <c r="J26" s="321"/>
      <c r="K26" s="23"/>
    </row>
    <row r="27" spans="2:11" x14ac:dyDescent="0.2">
      <c r="B27" s="121"/>
      <c r="C27" s="64"/>
      <c r="D27" s="61" t="s">
        <v>106</v>
      </c>
      <c r="E27" s="56"/>
      <c r="F27" s="56"/>
      <c r="G27" s="261">
        <v>1413503.67</v>
      </c>
      <c r="H27" s="261"/>
      <c r="I27" s="340"/>
      <c r="J27" s="321"/>
      <c r="K27" s="23"/>
    </row>
    <row r="28" spans="2:11" x14ac:dyDescent="0.2">
      <c r="B28" s="121"/>
      <c r="C28" s="64"/>
      <c r="D28" s="61" t="s">
        <v>107</v>
      </c>
      <c r="E28" s="61"/>
      <c r="F28" s="56"/>
      <c r="G28" s="261">
        <v>849591.79</v>
      </c>
      <c r="H28" s="261"/>
      <c r="I28" s="340"/>
      <c r="J28" s="321"/>
      <c r="K28" s="23"/>
    </row>
    <row r="29" spans="2:11" x14ac:dyDescent="0.2">
      <c r="B29" s="121"/>
      <c r="C29" s="64"/>
      <c r="D29" s="61" t="s">
        <v>258</v>
      </c>
      <c r="F29" s="56"/>
      <c r="G29" s="269">
        <v>2156175.34</v>
      </c>
      <c r="H29" s="269">
        <f>SUM(G25:G29)</f>
        <v>37675885.569999993</v>
      </c>
      <c r="I29" s="340"/>
      <c r="J29" s="321"/>
      <c r="K29" s="23"/>
    </row>
    <row r="30" spans="2:11" x14ac:dyDescent="0.2">
      <c r="B30" s="121"/>
      <c r="C30" s="64"/>
      <c r="D30" s="61"/>
      <c r="E30" s="61"/>
      <c r="F30" s="56"/>
      <c r="G30" s="261"/>
      <c r="H30" s="261"/>
      <c r="I30" s="340"/>
      <c r="J30" s="321"/>
      <c r="K30" s="23"/>
    </row>
    <row r="31" spans="2:11" ht="15" thickBot="1" x14ac:dyDescent="0.25">
      <c r="B31" s="121"/>
      <c r="C31" s="64"/>
      <c r="D31" s="61"/>
      <c r="E31" s="61"/>
      <c r="F31" s="56"/>
      <c r="G31" s="261"/>
      <c r="H31" s="343">
        <f>+H29+H22</f>
        <v>37825885.569999993</v>
      </c>
      <c r="I31" s="340"/>
      <c r="J31" s="321"/>
      <c r="K31" s="23"/>
    </row>
    <row r="32" spans="2:11" ht="15" thickTop="1" x14ac:dyDescent="0.2">
      <c r="B32" s="121"/>
      <c r="C32" s="64"/>
      <c r="D32" s="61"/>
      <c r="E32" s="61"/>
      <c r="F32" s="56"/>
      <c r="G32" s="261"/>
      <c r="H32" s="261"/>
      <c r="I32" s="340"/>
      <c r="J32" s="321"/>
      <c r="K32" s="23"/>
    </row>
    <row r="33" spans="2:11" x14ac:dyDescent="0.2">
      <c r="B33" s="121"/>
      <c r="C33" s="64"/>
      <c r="D33" s="61" t="s">
        <v>149</v>
      </c>
      <c r="E33" s="61"/>
      <c r="F33" s="61"/>
      <c r="G33" s="261">
        <v>6415882.3499999996</v>
      </c>
      <c r="H33" s="261"/>
      <c r="I33" s="261"/>
      <c r="J33" s="321"/>
      <c r="K33" s="23"/>
    </row>
    <row r="34" spans="2:11" x14ac:dyDescent="0.2">
      <c r="B34" s="121"/>
      <c r="C34" s="64"/>
      <c r="D34" s="61" t="s">
        <v>54</v>
      </c>
      <c r="E34" s="61"/>
      <c r="F34" s="61"/>
      <c r="G34" s="261">
        <v>637160205.79999995</v>
      </c>
      <c r="H34" s="297"/>
      <c r="I34" s="261"/>
      <c r="J34" s="321"/>
      <c r="K34" s="23"/>
    </row>
    <row r="35" spans="2:11" x14ac:dyDescent="0.2">
      <c r="B35" s="121"/>
      <c r="C35" s="64"/>
      <c r="D35" s="61" t="s">
        <v>133</v>
      </c>
      <c r="E35" s="61"/>
      <c r="F35" s="61"/>
      <c r="G35" s="261">
        <v>1650525.91</v>
      </c>
      <c r="H35" s="261"/>
      <c r="I35" s="261"/>
      <c r="J35" s="321"/>
      <c r="K35" s="23"/>
    </row>
    <row r="36" spans="2:11" x14ac:dyDescent="0.2">
      <c r="B36" s="121"/>
      <c r="C36" s="64"/>
      <c r="D36" s="61" t="s">
        <v>132</v>
      </c>
      <c r="E36" s="5"/>
      <c r="F36" s="61"/>
      <c r="G36" s="261">
        <v>63730.49</v>
      </c>
      <c r="H36" s="261"/>
      <c r="I36" s="261"/>
      <c r="J36" s="322"/>
      <c r="K36" s="23"/>
    </row>
    <row r="37" spans="2:11" x14ac:dyDescent="0.2">
      <c r="B37" s="121"/>
      <c r="C37" s="64"/>
      <c r="D37" s="61" t="s">
        <v>63</v>
      </c>
      <c r="E37" s="56"/>
      <c r="F37" s="61"/>
      <c r="G37" s="261">
        <v>12094347.869999999</v>
      </c>
      <c r="H37" s="261"/>
      <c r="I37" s="261"/>
      <c r="J37" s="322"/>
      <c r="K37" s="23"/>
    </row>
    <row r="38" spans="2:11" x14ac:dyDescent="0.2">
      <c r="B38" s="121"/>
      <c r="C38" s="64"/>
      <c r="D38" s="61" t="s">
        <v>257</v>
      </c>
      <c r="E38" s="387"/>
      <c r="F38" s="387"/>
      <c r="G38" s="269">
        <v>98397.17</v>
      </c>
      <c r="H38" s="269">
        <f>SUM(G33:G38)-1</f>
        <v>657483088.58999991</v>
      </c>
      <c r="I38" s="261"/>
      <c r="J38" s="321"/>
      <c r="K38" s="23"/>
    </row>
    <row r="39" spans="2:11" hidden="1" x14ac:dyDescent="0.2">
      <c r="B39" s="121"/>
      <c r="C39" s="64"/>
      <c r="D39" s="61" t="s">
        <v>62</v>
      </c>
      <c r="E39" s="56"/>
      <c r="F39" s="61"/>
      <c r="G39" s="269">
        <v>0</v>
      </c>
      <c r="H39" s="269">
        <v>0</v>
      </c>
      <c r="I39" s="261"/>
      <c r="J39" s="321"/>
      <c r="K39" s="23"/>
    </row>
    <row r="40" spans="2:11" x14ac:dyDescent="0.2">
      <c r="B40" s="121"/>
      <c r="C40" s="64"/>
      <c r="D40" s="5"/>
      <c r="E40" s="56"/>
      <c r="F40" s="61"/>
      <c r="G40" s="261"/>
      <c r="H40" s="261"/>
      <c r="I40" s="261"/>
      <c r="J40" s="321"/>
      <c r="K40" s="23"/>
    </row>
    <row r="41" spans="2:11" x14ac:dyDescent="0.2">
      <c r="B41" s="121"/>
      <c r="C41" s="64"/>
      <c r="D41" s="65" t="s">
        <v>136</v>
      </c>
      <c r="E41" s="65"/>
      <c r="F41" s="56"/>
      <c r="G41" s="261"/>
      <c r="H41" s="261"/>
      <c r="I41" s="261"/>
      <c r="J41" s="321"/>
      <c r="K41" s="23"/>
    </row>
    <row r="42" spans="2:11" hidden="1" x14ac:dyDescent="0.2">
      <c r="B42" s="121"/>
      <c r="C42" s="64"/>
      <c r="D42" s="56" t="s">
        <v>138</v>
      </c>
      <c r="E42" s="56"/>
      <c r="F42" s="56"/>
      <c r="G42" s="261">
        <v>0</v>
      </c>
      <c r="H42" s="261"/>
      <c r="I42" s="261"/>
      <c r="J42" s="321"/>
      <c r="K42" s="23"/>
    </row>
    <row r="43" spans="2:11" x14ac:dyDescent="0.2">
      <c r="B43" s="121"/>
      <c r="C43" s="64"/>
      <c r="D43" s="56" t="s">
        <v>148</v>
      </c>
      <c r="E43" s="56"/>
      <c r="F43" s="56"/>
      <c r="G43" s="261">
        <v>44909012.960000001</v>
      </c>
      <c r="H43" s="261"/>
      <c r="I43" s="297"/>
      <c r="J43" s="321"/>
      <c r="K43" s="23"/>
    </row>
    <row r="44" spans="2:11" x14ac:dyDescent="0.2">
      <c r="B44" s="121"/>
      <c r="C44" s="64"/>
      <c r="D44" s="56" t="s">
        <v>137</v>
      </c>
      <c r="E44" s="56"/>
      <c r="F44" s="56"/>
      <c r="G44" s="269">
        <v>89550275.170000002</v>
      </c>
      <c r="H44" s="269">
        <f>SUM(G43:G44)</f>
        <v>134459288.13</v>
      </c>
      <c r="I44" s="297"/>
      <c r="J44" s="321"/>
      <c r="K44" s="23"/>
    </row>
    <row r="45" spans="2:11" x14ac:dyDescent="0.2">
      <c r="B45" s="121"/>
      <c r="C45" s="64"/>
      <c r="D45" s="5"/>
      <c r="E45" s="56"/>
      <c r="F45" s="56"/>
      <c r="G45" s="261" t="s">
        <v>139</v>
      </c>
      <c r="H45" s="261"/>
      <c r="I45" s="297"/>
      <c r="J45" s="321"/>
      <c r="K45" s="23"/>
    </row>
    <row r="46" spans="2:11" ht="15" thickBot="1" x14ac:dyDescent="0.25">
      <c r="B46" s="121"/>
      <c r="C46" s="63"/>
      <c r="D46" s="61"/>
      <c r="E46" s="61"/>
      <c r="F46" s="61"/>
      <c r="G46" s="340"/>
      <c r="H46" s="343">
        <f>+H44+H38</f>
        <v>791942376.71999991</v>
      </c>
      <c r="I46" s="297"/>
      <c r="J46" s="321"/>
      <c r="K46" s="23"/>
    </row>
    <row r="47" spans="2:11" ht="15" thickTop="1" x14ac:dyDescent="0.2">
      <c r="B47" s="121"/>
      <c r="C47" s="63"/>
      <c r="D47" s="61"/>
      <c r="E47" s="61"/>
      <c r="F47" s="61"/>
      <c r="G47" s="340"/>
      <c r="H47" s="341"/>
      <c r="I47" s="297"/>
      <c r="J47" s="321"/>
      <c r="K47" s="23"/>
    </row>
    <row r="48" spans="2:11" x14ac:dyDescent="0.2">
      <c r="B48" s="121"/>
      <c r="C48" s="58" t="s">
        <v>174</v>
      </c>
      <c r="D48" s="59" t="s">
        <v>121</v>
      </c>
      <c r="E48" s="59"/>
      <c r="F48" s="61"/>
      <c r="G48" s="340"/>
      <c r="H48" s="341"/>
      <c r="I48" s="297"/>
      <c r="J48" s="321"/>
      <c r="K48" s="23"/>
    </row>
    <row r="49" spans="2:11" ht="10.5" customHeight="1" x14ac:dyDescent="0.2">
      <c r="B49" s="121"/>
      <c r="C49" s="58"/>
      <c r="D49" s="59"/>
      <c r="E49" s="59"/>
      <c r="F49" s="61"/>
      <c r="G49" s="261"/>
      <c r="H49" s="344"/>
      <c r="I49" s="297"/>
      <c r="J49" s="322"/>
      <c r="K49" s="23"/>
    </row>
    <row r="50" spans="2:11" x14ac:dyDescent="0.2">
      <c r="B50" s="121"/>
      <c r="C50" s="58"/>
      <c r="D50" s="61" t="s">
        <v>114</v>
      </c>
      <c r="E50" s="61"/>
      <c r="F50" s="61"/>
      <c r="G50" s="261"/>
      <c r="H50" s="269">
        <v>2797749.18</v>
      </c>
      <c r="I50" s="297"/>
      <c r="J50" s="321"/>
      <c r="K50" s="23"/>
    </row>
    <row r="51" spans="2:11" hidden="1" x14ac:dyDescent="0.2">
      <c r="B51" s="121"/>
      <c r="C51" s="58"/>
      <c r="D51" s="61" t="s">
        <v>9</v>
      </c>
      <c r="E51" s="61"/>
      <c r="F51" s="61"/>
      <c r="G51" s="261"/>
      <c r="H51" s="269">
        <v>0</v>
      </c>
      <c r="I51" s="297"/>
      <c r="J51" s="321"/>
      <c r="K51" s="23"/>
    </row>
    <row r="52" spans="2:11" ht="15" thickBot="1" x14ac:dyDescent="0.25">
      <c r="B52" s="121"/>
      <c r="C52" s="58"/>
      <c r="D52" s="61"/>
      <c r="E52" s="61"/>
      <c r="F52" s="61"/>
      <c r="G52" s="261"/>
      <c r="H52" s="343">
        <f>SUM(H50:H51)</f>
        <v>2797749.18</v>
      </c>
      <c r="I52" s="261"/>
      <c r="J52" s="321"/>
      <c r="K52" s="23"/>
    </row>
    <row r="53" spans="2:11" ht="14.25" customHeight="1" thickTop="1" x14ac:dyDescent="0.2">
      <c r="B53" s="121"/>
      <c r="C53" s="58" t="s">
        <v>175</v>
      </c>
      <c r="D53" s="59" t="s">
        <v>115</v>
      </c>
      <c r="E53" s="59"/>
      <c r="F53" s="61"/>
      <c r="G53" s="340"/>
      <c r="H53" s="341"/>
      <c r="I53" s="340"/>
      <c r="J53" s="321"/>
      <c r="K53" s="23"/>
    </row>
    <row r="54" spans="2:11" ht="13.5" customHeight="1" x14ac:dyDescent="0.2">
      <c r="B54" s="121"/>
      <c r="C54" s="63"/>
      <c r="D54" s="61"/>
      <c r="E54" s="61"/>
      <c r="F54" s="61"/>
      <c r="G54" s="340"/>
      <c r="H54" s="341"/>
      <c r="I54" s="261"/>
      <c r="J54" s="321"/>
      <c r="K54" s="23"/>
    </row>
    <row r="55" spans="2:11" hidden="1" x14ac:dyDescent="0.2">
      <c r="B55" s="121"/>
      <c r="C55" s="63"/>
      <c r="D55" s="61" t="s">
        <v>117</v>
      </c>
      <c r="E55" s="61"/>
      <c r="F55" s="61"/>
      <c r="G55" s="340"/>
      <c r="H55" s="259"/>
      <c r="I55" s="340"/>
      <c r="J55" s="321"/>
      <c r="K55" s="23"/>
    </row>
    <row r="56" spans="2:11" x14ac:dyDescent="0.2">
      <c r="B56" s="121"/>
      <c r="C56" s="63"/>
      <c r="D56" s="61" t="s">
        <v>141</v>
      </c>
      <c r="E56" s="61"/>
      <c r="F56" s="61"/>
      <c r="G56" s="340"/>
      <c r="H56" s="259">
        <v>689062.82000000007</v>
      </c>
      <c r="I56" s="340"/>
      <c r="J56" s="321"/>
      <c r="K56" s="23"/>
    </row>
    <row r="57" spans="2:11" x14ac:dyDescent="0.2">
      <c r="B57" s="121"/>
      <c r="C57" s="63"/>
      <c r="D57" s="61" t="s">
        <v>196</v>
      </c>
      <c r="E57" s="61"/>
      <c r="F57" s="61"/>
      <c r="G57" s="340"/>
      <c r="H57" s="259">
        <v>13265427.57</v>
      </c>
      <c r="I57" s="340"/>
      <c r="J57" s="321"/>
      <c r="K57" s="23"/>
    </row>
    <row r="58" spans="2:11" ht="15" thickBot="1" x14ac:dyDescent="0.25">
      <c r="B58" s="121"/>
      <c r="C58" s="63"/>
      <c r="D58" s="61"/>
      <c r="E58" s="61"/>
      <c r="F58" s="61"/>
      <c r="G58" s="340"/>
      <c r="H58" s="345">
        <f>SUM(H56:H57)</f>
        <v>13954490.390000001</v>
      </c>
      <c r="I58" s="340"/>
      <c r="J58" s="321"/>
      <c r="K58" s="23"/>
    </row>
    <row r="59" spans="2:11" ht="17.25" customHeight="1" thickTop="1" x14ac:dyDescent="0.2">
      <c r="B59" s="121"/>
      <c r="C59" s="58"/>
      <c r="D59" s="67"/>
      <c r="E59" s="59"/>
      <c r="F59" s="56"/>
      <c r="G59" s="346"/>
      <c r="H59" s="347"/>
      <c r="I59" s="348"/>
      <c r="J59" s="321"/>
      <c r="K59" s="23"/>
    </row>
    <row r="60" spans="2:11" ht="12" customHeight="1" x14ac:dyDescent="0.2">
      <c r="B60" s="121"/>
      <c r="C60" s="58"/>
      <c r="D60" s="59"/>
      <c r="E60" s="59"/>
      <c r="F60" s="56"/>
      <c r="G60" s="346"/>
      <c r="H60" s="347"/>
      <c r="I60" s="348"/>
      <c r="J60" s="321"/>
      <c r="K60" s="23"/>
    </row>
    <row r="61" spans="2:11" x14ac:dyDescent="0.2">
      <c r="B61" s="121"/>
      <c r="C61" s="63"/>
      <c r="D61" s="59" t="s">
        <v>86</v>
      </c>
      <c r="E61" s="59"/>
      <c r="F61" s="115"/>
      <c r="G61" s="261"/>
      <c r="H61" s="349"/>
      <c r="I61" s="340"/>
      <c r="J61" s="321"/>
      <c r="K61" s="23"/>
    </row>
    <row r="62" spans="2:11" x14ac:dyDescent="0.2">
      <c r="B62" s="121"/>
      <c r="C62" s="63"/>
      <c r="D62" s="61"/>
      <c r="E62" s="61"/>
      <c r="F62" s="50"/>
      <c r="G62" s="340"/>
      <c r="H62" s="297"/>
      <c r="I62" s="350"/>
      <c r="J62" s="321"/>
      <c r="K62" s="23"/>
    </row>
    <row r="63" spans="2:11" ht="21.75" customHeight="1" x14ac:dyDescent="0.2">
      <c r="B63" s="121"/>
      <c r="C63" s="58" t="s">
        <v>177</v>
      </c>
      <c r="D63" s="70" t="s">
        <v>266</v>
      </c>
      <c r="E63" s="70"/>
      <c r="F63" s="61"/>
      <c r="G63" s="340"/>
      <c r="H63" s="261"/>
      <c r="I63" s="350"/>
      <c r="J63" s="321"/>
      <c r="K63" s="23"/>
    </row>
    <row r="64" spans="2:11" x14ac:dyDescent="0.2">
      <c r="B64" s="121"/>
      <c r="C64" s="63"/>
      <c r="D64" s="61"/>
      <c r="E64" s="61"/>
      <c r="F64" s="61"/>
      <c r="G64" s="340"/>
      <c r="H64" s="340"/>
      <c r="I64" s="340"/>
      <c r="J64" s="321"/>
      <c r="K64" s="23"/>
    </row>
    <row r="65" spans="1:11" x14ac:dyDescent="0.2">
      <c r="B65" s="121"/>
      <c r="C65" s="117"/>
      <c r="D65" s="405" t="s">
        <v>167</v>
      </c>
      <c r="E65" s="306"/>
      <c r="F65" s="118"/>
      <c r="G65" s="403" t="s">
        <v>168</v>
      </c>
      <c r="H65" s="351" t="s">
        <v>109</v>
      </c>
      <c r="I65" s="352" t="s">
        <v>169</v>
      </c>
      <c r="J65" s="321"/>
      <c r="K65" s="23"/>
    </row>
    <row r="66" spans="1:11" ht="15" thickBot="1" x14ac:dyDescent="0.25">
      <c r="B66" s="121"/>
      <c r="C66" s="119"/>
      <c r="D66" s="406"/>
      <c r="E66" s="307"/>
      <c r="F66" s="74"/>
      <c r="G66" s="404"/>
      <c r="H66" s="353" t="s">
        <v>170</v>
      </c>
      <c r="I66" s="354" t="s">
        <v>171</v>
      </c>
      <c r="J66" s="321"/>
      <c r="K66" s="23"/>
    </row>
    <row r="67" spans="1:11" x14ac:dyDescent="0.2">
      <c r="B67" s="121"/>
      <c r="C67" s="120"/>
      <c r="D67" s="61"/>
      <c r="E67" s="61"/>
      <c r="F67" s="61"/>
      <c r="G67" s="305"/>
      <c r="H67" s="305"/>
      <c r="I67" s="315"/>
      <c r="J67" s="321"/>
      <c r="K67" s="23"/>
    </row>
    <row r="68" spans="1:11" ht="17.25" customHeight="1" x14ac:dyDescent="0.2">
      <c r="B68" s="121"/>
      <c r="C68" s="121" t="s">
        <v>172</v>
      </c>
      <c r="D68" s="61"/>
      <c r="E68" s="61"/>
      <c r="F68" s="56"/>
      <c r="G68" s="261">
        <v>179178600</v>
      </c>
      <c r="H68" s="297">
        <v>0</v>
      </c>
      <c r="I68" s="315">
        <f>+G68-H68</f>
        <v>179178600</v>
      </c>
      <c r="J68" s="321"/>
      <c r="K68" s="23"/>
    </row>
    <row r="69" spans="1:11" ht="14.25" customHeight="1" x14ac:dyDescent="0.2">
      <c r="B69" s="121"/>
      <c r="C69" s="121" t="s">
        <v>173</v>
      </c>
      <c r="D69" s="61"/>
      <c r="E69" s="61"/>
      <c r="F69" s="56"/>
      <c r="G69" s="261">
        <v>90440344.430000007</v>
      </c>
      <c r="H69" s="305">
        <v>33568165.759999998</v>
      </c>
      <c r="I69" s="315">
        <f t="shared" ref="I69:I81" si="0">+G69-H69</f>
        <v>56872178.670000009</v>
      </c>
      <c r="J69" s="321"/>
      <c r="K69" s="23"/>
    </row>
    <row r="70" spans="1:11" ht="14.25" hidden="1" customHeight="1" x14ac:dyDescent="0.2">
      <c r="B70" s="121"/>
      <c r="C70" s="270" t="s">
        <v>201</v>
      </c>
      <c r="D70" s="61"/>
      <c r="E70" s="61"/>
      <c r="F70" s="56"/>
      <c r="G70" s="261">
        <v>0</v>
      </c>
      <c r="H70" s="305"/>
      <c r="I70" s="315">
        <f t="shared" si="0"/>
        <v>0</v>
      </c>
      <c r="J70" s="321"/>
      <c r="K70" s="23"/>
    </row>
    <row r="71" spans="1:11" ht="14.25" customHeight="1" x14ac:dyDescent="0.2">
      <c r="B71" s="121"/>
      <c r="C71" s="270" t="s">
        <v>232</v>
      </c>
      <c r="D71" s="61"/>
      <c r="E71" s="61"/>
      <c r="F71" s="56"/>
      <c r="G71" s="261">
        <v>77690274.640000001</v>
      </c>
      <c r="H71" s="297">
        <v>0</v>
      </c>
      <c r="I71" s="315">
        <f t="shared" si="0"/>
        <v>77690274.640000001</v>
      </c>
      <c r="J71" s="321"/>
      <c r="K71" s="23"/>
    </row>
    <row r="72" spans="1:11" ht="14.25" customHeight="1" x14ac:dyDescent="0.2">
      <c r="B72" s="121"/>
      <c r="C72" s="270" t="s">
        <v>202</v>
      </c>
      <c r="D72" s="61"/>
      <c r="E72" s="61"/>
      <c r="F72" s="56"/>
      <c r="G72" s="261">
        <v>1683000.02</v>
      </c>
      <c r="H72" s="297">
        <v>0</v>
      </c>
      <c r="I72" s="315">
        <f t="shared" si="0"/>
        <v>1683000.02</v>
      </c>
      <c r="J72" s="321"/>
      <c r="K72" s="23"/>
    </row>
    <row r="73" spans="1:11" ht="14.25" hidden="1" customHeight="1" x14ac:dyDescent="0.2">
      <c r="B73" s="121"/>
      <c r="C73" s="270" t="s">
        <v>205</v>
      </c>
      <c r="D73" s="61"/>
      <c r="E73" s="61"/>
      <c r="F73" s="56"/>
      <c r="G73" s="261">
        <v>0</v>
      </c>
      <c r="H73" s="305"/>
      <c r="I73" s="315">
        <f t="shared" si="0"/>
        <v>0</v>
      </c>
      <c r="J73" s="321"/>
      <c r="K73" s="23"/>
    </row>
    <row r="74" spans="1:11" x14ac:dyDescent="0.2">
      <c r="A74" s="6"/>
      <c r="B74" s="121"/>
      <c r="C74" s="270" t="s">
        <v>144</v>
      </c>
      <c r="D74" s="61"/>
      <c r="E74" s="61"/>
      <c r="F74" s="254"/>
      <c r="G74" s="261">
        <v>17037922.939999998</v>
      </c>
      <c r="H74" s="305">
        <v>17037849.739999998</v>
      </c>
      <c r="I74" s="315">
        <f t="shared" si="0"/>
        <v>73.199999999254942</v>
      </c>
      <c r="J74" s="321"/>
      <c r="K74" s="23"/>
    </row>
    <row r="75" spans="1:11" ht="15.75" customHeight="1" x14ac:dyDescent="0.2">
      <c r="B75" s="121"/>
      <c r="C75" s="270" t="s">
        <v>70</v>
      </c>
      <c r="D75" s="61"/>
      <c r="E75" s="61"/>
      <c r="F75" s="56"/>
      <c r="G75" s="261">
        <v>51587201.399999999</v>
      </c>
      <c r="H75" s="305">
        <v>33026869.450000003</v>
      </c>
      <c r="I75" s="315">
        <f t="shared" si="0"/>
        <v>18560331.949999996</v>
      </c>
      <c r="J75" s="321"/>
      <c r="K75" s="23"/>
    </row>
    <row r="76" spans="1:11" x14ac:dyDescent="0.2">
      <c r="A76" s="6"/>
      <c r="B76" s="121"/>
      <c r="C76" s="270" t="s">
        <v>36</v>
      </c>
      <c r="D76" s="61"/>
      <c r="E76" s="61"/>
      <c r="F76" s="56"/>
      <c r="G76" s="261">
        <v>4621488.09</v>
      </c>
      <c r="H76" s="305">
        <v>3525106.76</v>
      </c>
      <c r="I76" s="315">
        <f t="shared" si="0"/>
        <v>1096381.33</v>
      </c>
      <c r="J76" s="321"/>
      <c r="K76" s="23"/>
    </row>
    <row r="77" spans="1:11" hidden="1" x14ac:dyDescent="0.2">
      <c r="A77" s="6"/>
      <c r="B77" s="121"/>
      <c r="C77" s="270" t="s">
        <v>157</v>
      </c>
      <c r="D77" s="61"/>
      <c r="E77" s="61"/>
      <c r="F77" s="56"/>
      <c r="G77" s="261">
        <v>0</v>
      </c>
      <c r="H77" s="305">
        <v>0</v>
      </c>
      <c r="I77" s="315">
        <f t="shared" si="0"/>
        <v>0</v>
      </c>
      <c r="J77" s="321"/>
      <c r="K77" s="23"/>
    </row>
    <row r="78" spans="1:11" hidden="1" x14ac:dyDescent="0.2">
      <c r="A78" s="6"/>
      <c r="B78" s="121"/>
      <c r="C78" s="270" t="s">
        <v>38</v>
      </c>
      <c r="D78" s="61"/>
      <c r="E78" s="61"/>
      <c r="F78" s="56"/>
      <c r="G78" s="261">
        <v>0</v>
      </c>
      <c r="H78" s="305">
        <v>0</v>
      </c>
      <c r="I78" s="315">
        <f t="shared" si="0"/>
        <v>0</v>
      </c>
      <c r="J78" s="321"/>
      <c r="K78" s="23"/>
    </row>
    <row r="79" spans="1:11" x14ac:dyDescent="0.2">
      <c r="B79" s="121"/>
      <c r="C79" s="270" t="s">
        <v>162</v>
      </c>
      <c r="D79" s="61"/>
      <c r="E79" s="61"/>
      <c r="F79" s="56"/>
      <c r="G79" s="261">
        <v>19557307.149999999</v>
      </c>
      <c r="H79" s="305">
        <v>19557290.02</v>
      </c>
      <c r="I79" s="315">
        <f t="shared" si="0"/>
        <v>17.129999998956919</v>
      </c>
      <c r="J79" s="321"/>
      <c r="K79" s="23"/>
    </row>
    <row r="80" spans="1:11" x14ac:dyDescent="0.2">
      <c r="B80" s="121"/>
      <c r="C80" s="121" t="s">
        <v>87</v>
      </c>
      <c r="D80" s="61"/>
      <c r="E80" s="61"/>
      <c r="F80" s="56"/>
      <c r="G80" s="261">
        <v>56835979.640000001</v>
      </c>
      <c r="H80" s="305">
        <v>50467302.590000004</v>
      </c>
      <c r="I80" s="315">
        <f t="shared" si="0"/>
        <v>6368677.049999997</v>
      </c>
      <c r="J80" s="321"/>
      <c r="K80" s="23"/>
    </row>
    <row r="81" spans="2:11" x14ac:dyDescent="0.2">
      <c r="B81" s="121"/>
      <c r="C81" s="121" t="s">
        <v>128</v>
      </c>
      <c r="D81" s="61"/>
      <c r="E81" s="61"/>
      <c r="F81" s="56"/>
      <c r="G81" s="269">
        <v>17555902.220000003</v>
      </c>
      <c r="H81" s="355">
        <v>10347600.439999999</v>
      </c>
      <c r="I81" s="315">
        <f t="shared" si="0"/>
        <v>7208301.7800000031</v>
      </c>
      <c r="J81" s="321"/>
      <c r="K81" s="23"/>
    </row>
    <row r="82" spans="2:11" ht="15" thickBot="1" x14ac:dyDescent="0.25">
      <c r="B82" s="121"/>
      <c r="C82" s="122"/>
      <c r="D82" s="56"/>
      <c r="E82" s="61"/>
      <c r="F82" s="56"/>
      <c r="G82" s="356">
        <f>SUM(G68:G81)</f>
        <v>516188020.52999991</v>
      </c>
      <c r="H82" s="356">
        <f>SUM(H69:H81)</f>
        <v>167530184.75999999</v>
      </c>
      <c r="I82" s="357">
        <f>SUM(I68:I81)</f>
        <v>348657835.76999998</v>
      </c>
      <c r="J82" s="321"/>
      <c r="K82" s="23"/>
    </row>
    <row r="83" spans="2:11" ht="15" thickTop="1" x14ac:dyDescent="0.2">
      <c r="B83" s="121"/>
      <c r="C83" s="123"/>
      <c r="D83" s="111"/>
      <c r="E83" s="124"/>
      <c r="F83" s="124"/>
      <c r="G83" s="355"/>
      <c r="H83" s="355"/>
      <c r="I83" s="358"/>
      <c r="J83" s="321"/>
      <c r="K83" s="23"/>
    </row>
    <row r="84" spans="2:11" x14ac:dyDescent="0.2">
      <c r="B84" s="121"/>
      <c r="C84" s="56"/>
      <c r="D84" s="56"/>
      <c r="E84" s="61"/>
      <c r="F84" s="61"/>
      <c r="G84" s="305"/>
      <c r="H84" s="305"/>
      <c r="I84" s="305"/>
      <c r="J84" s="321"/>
      <c r="K84" s="23"/>
    </row>
    <row r="85" spans="2:11" x14ac:dyDescent="0.2">
      <c r="B85" s="121"/>
      <c r="C85" s="56"/>
      <c r="D85" s="56"/>
      <c r="E85" s="61"/>
      <c r="F85" s="61"/>
      <c r="G85" s="305"/>
      <c r="H85" s="305"/>
      <c r="I85" s="305"/>
      <c r="J85" s="321"/>
      <c r="K85" s="23"/>
    </row>
    <row r="86" spans="2:11" x14ac:dyDescent="0.2">
      <c r="B86" s="334"/>
      <c r="C86" s="111"/>
      <c r="D86" s="111"/>
      <c r="E86" s="124"/>
      <c r="F86" s="124"/>
      <c r="G86" s="355"/>
      <c r="H86" s="355"/>
      <c r="I86" s="355"/>
      <c r="J86" s="335"/>
      <c r="K86" s="23"/>
    </row>
    <row r="87" spans="2:11" ht="18" customHeight="1" x14ac:dyDescent="0.2">
      <c r="B87" s="121"/>
      <c r="C87" s="61"/>
      <c r="D87" s="109" t="s">
        <v>230</v>
      </c>
      <c r="E87" s="109"/>
      <c r="F87" s="109"/>
      <c r="G87" s="359"/>
      <c r="H87" s="360"/>
      <c r="I87" s="360"/>
      <c r="J87" s="321"/>
      <c r="K87" s="23"/>
    </row>
    <row r="88" spans="2:11" x14ac:dyDescent="0.2">
      <c r="B88" s="121"/>
      <c r="C88" s="61"/>
      <c r="D88" s="109" t="s">
        <v>207</v>
      </c>
      <c r="E88" s="109"/>
      <c r="F88" s="109"/>
      <c r="G88" s="359"/>
      <c r="H88" s="360"/>
      <c r="I88" s="360"/>
      <c r="J88" s="321"/>
      <c r="K88" s="23"/>
    </row>
    <row r="89" spans="2:11" x14ac:dyDescent="0.2">
      <c r="B89" s="122"/>
      <c r="C89" s="56"/>
      <c r="D89" s="134" t="s">
        <v>231</v>
      </c>
      <c r="E89" s="323"/>
      <c r="F89" s="324"/>
      <c r="G89" s="360"/>
      <c r="H89" s="360"/>
      <c r="I89" s="360"/>
      <c r="J89" s="325"/>
    </row>
    <row r="90" spans="2:11" x14ac:dyDescent="0.2">
      <c r="B90" s="122"/>
      <c r="C90" s="56"/>
      <c r="D90" s="109" t="s">
        <v>228</v>
      </c>
      <c r="E90" s="109"/>
      <c r="F90" s="109"/>
      <c r="G90" s="359"/>
      <c r="H90" s="360"/>
      <c r="I90" s="360"/>
      <c r="J90" s="325"/>
    </row>
    <row r="91" spans="2:11" x14ac:dyDescent="0.2">
      <c r="B91" s="122"/>
      <c r="C91" s="56"/>
      <c r="D91" s="109" t="s">
        <v>229</v>
      </c>
      <c r="E91" s="109"/>
      <c r="F91" s="109"/>
      <c r="G91" s="359"/>
      <c r="H91" s="360"/>
      <c r="I91" s="360"/>
      <c r="J91" s="325"/>
    </row>
    <row r="92" spans="2:11" x14ac:dyDescent="0.2">
      <c r="B92" s="122"/>
      <c r="C92" s="56"/>
      <c r="D92" s="109" t="s">
        <v>52</v>
      </c>
      <c r="E92" s="109"/>
      <c r="F92" s="109"/>
      <c r="G92" s="359"/>
      <c r="H92" s="360"/>
      <c r="I92" s="360"/>
      <c r="J92" s="325"/>
    </row>
    <row r="93" spans="2:11" x14ac:dyDescent="0.2">
      <c r="B93" s="122"/>
      <c r="C93" s="44"/>
      <c r="D93" s="56"/>
      <c r="E93" s="56"/>
      <c r="F93" s="44"/>
      <c r="G93" s="361"/>
      <c r="H93" s="297"/>
      <c r="I93" s="297"/>
      <c r="J93" s="325"/>
    </row>
    <row r="94" spans="2:11" x14ac:dyDescent="0.2">
      <c r="B94" s="122"/>
      <c r="C94" s="49" t="s">
        <v>166</v>
      </c>
      <c r="D94" s="49" t="s">
        <v>53</v>
      </c>
      <c r="E94" s="49"/>
      <c r="F94" s="44"/>
      <c r="G94" s="362"/>
      <c r="H94" s="297"/>
      <c r="I94" s="362"/>
      <c r="J94" s="325"/>
    </row>
    <row r="95" spans="2:11" ht="15" thickBot="1" x14ac:dyDescent="0.25">
      <c r="B95" s="122"/>
      <c r="C95" s="44"/>
      <c r="D95" s="44"/>
      <c r="E95" s="44"/>
      <c r="F95" s="44"/>
      <c r="G95" s="362"/>
      <c r="H95" s="362"/>
      <c r="I95" s="362"/>
      <c r="J95" s="325"/>
    </row>
    <row r="96" spans="2:11" ht="21" customHeight="1" thickBot="1" x14ac:dyDescent="0.25">
      <c r="B96" s="122"/>
      <c r="C96" s="44"/>
      <c r="D96" s="76" t="s">
        <v>167</v>
      </c>
      <c r="E96" s="77" t="s">
        <v>88</v>
      </c>
      <c r="F96" s="77" t="s">
        <v>155</v>
      </c>
      <c r="G96" s="363" t="s">
        <v>156</v>
      </c>
      <c r="H96" s="364" t="s">
        <v>51</v>
      </c>
      <c r="I96" s="365" t="s">
        <v>206</v>
      </c>
      <c r="J96" s="325"/>
    </row>
    <row r="97" spans="2:10" ht="9" customHeight="1" x14ac:dyDescent="0.2">
      <c r="B97" s="122"/>
      <c r="C97" s="44"/>
      <c r="D97" s="110"/>
      <c r="E97" s="125"/>
      <c r="F97" s="125"/>
      <c r="G97" s="366"/>
      <c r="H97" s="366"/>
      <c r="I97" s="367"/>
      <c r="J97" s="325"/>
    </row>
    <row r="98" spans="2:10" ht="14.25" customHeight="1" x14ac:dyDescent="0.2">
      <c r="B98" s="122"/>
      <c r="C98" s="44"/>
      <c r="D98" s="44"/>
      <c r="E98" s="44"/>
      <c r="F98" s="44"/>
      <c r="G98" s="297"/>
      <c r="H98" s="297"/>
      <c r="I98" s="362"/>
      <c r="J98" s="325"/>
    </row>
    <row r="99" spans="2:10" ht="14.25" customHeight="1" x14ac:dyDescent="0.2">
      <c r="B99" s="122"/>
      <c r="C99" s="44"/>
      <c r="D99" s="44" t="s">
        <v>161</v>
      </c>
      <c r="E99" s="131">
        <v>97238880</v>
      </c>
      <c r="F99" s="79">
        <v>83697100</v>
      </c>
      <c r="G99" s="296">
        <v>-30801220</v>
      </c>
      <c r="H99" s="305">
        <v>14896456</v>
      </c>
      <c r="I99" s="305">
        <v>-586736</v>
      </c>
      <c r="J99" s="325"/>
    </row>
    <row r="100" spans="2:10" x14ac:dyDescent="0.2">
      <c r="B100" s="122"/>
      <c r="C100" s="44"/>
      <c r="D100" s="44" t="s">
        <v>180</v>
      </c>
      <c r="E100" s="131">
        <v>70888238</v>
      </c>
      <c r="F100" s="79">
        <v>15435455</v>
      </c>
      <c r="G100" s="305">
        <v>28381266</v>
      </c>
      <c r="H100" s="355">
        <v>2179622</v>
      </c>
      <c r="I100" s="355">
        <v>-9830956</v>
      </c>
      <c r="J100" s="325"/>
    </row>
    <row r="101" spans="2:10" ht="15" thickBot="1" x14ac:dyDescent="0.25">
      <c r="B101" s="122"/>
      <c r="C101" s="44"/>
      <c r="D101" s="48" t="s">
        <v>181</v>
      </c>
      <c r="E101" s="132">
        <f>SUM(E99:E100)</f>
        <v>168127118</v>
      </c>
      <c r="F101" s="80">
        <f>SUM(F99:F100)</f>
        <v>99132555</v>
      </c>
      <c r="G101" s="368">
        <f>SUM(G97:G100)</f>
        <v>-2419954</v>
      </c>
      <c r="H101" s="369">
        <f>SUM(H99:H100)</f>
        <v>17076078</v>
      </c>
      <c r="I101" s="370">
        <f>SUM(I99:I100)</f>
        <v>-10417692</v>
      </c>
      <c r="J101" s="326"/>
    </row>
    <row r="102" spans="2:10" ht="18.75" customHeight="1" thickTop="1" thickBot="1" x14ac:dyDescent="0.25">
      <c r="B102" s="122"/>
      <c r="C102" s="44"/>
      <c r="D102" s="44"/>
      <c r="E102" s="44"/>
      <c r="F102" s="44"/>
      <c r="G102" s="362"/>
      <c r="H102" s="362"/>
      <c r="I102" s="297"/>
      <c r="J102" s="325"/>
    </row>
    <row r="103" spans="2:10" ht="15" thickBot="1" x14ac:dyDescent="0.25">
      <c r="B103" s="122"/>
      <c r="C103" s="44"/>
      <c r="D103" s="76" t="s">
        <v>167</v>
      </c>
      <c r="E103" s="78" t="s">
        <v>183</v>
      </c>
      <c r="F103" s="110"/>
      <c r="G103" s="371"/>
      <c r="H103" s="371"/>
      <c r="I103" s="372"/>
      <c r="J103" s="325"/>
    </row>
    <row r="104" spans="2:10" ht="18" customHeight="1" x14ac:dyDescent="0.2">
      <c r="B104" s="122"/>
      <c r="C104" s="44"/>
      <c r="D104" s="110"/>
      <c r="E104" s="125"/>
      <c r="F104" s="110"/>
      <c r="G104" s="297"/>
      <c r="H104" s="297"/>
      <c r="I104" s="373"/>
      <c r="J104" s="325"/>
    </row>
    <row r="105" spans="2:10" ht="14.25" customHeight="1" x14ac:dyDescent="0.2">
      <c r="B105" s="122"/>
      <c r="C105" s="44"/>
      <c r="D105" s="44" t="s">
        <v>161</v>
      </c>
      <c r="E105" s="273">
        <f>SUM(F99:I99)</f>
        <v>67205600</v>
      </c>
      <c r="F105" s="79"/>
      <c r="G105" s="296"/>
      <c r="H105" s="297"/>
      <c r="I105" s="305"/>
      <c r="J105" s="325"/>
    </row>
    <row r="106" spans="2:10" x14ac:dyDescent="0.2">
      <c r="B106" s="122"/>
      <c r="C106" s="44"/>
      <c r="D106" s="44" t="s">
        <v>180</v>
      </c>
      <c r="E106" s="273">
        <f>SUM(F100:I100)</f>
        <v>36165387</v>
      </c>
      <c r="F106" s="79"/>
      <c r="G106" s="305"/>
      <c r="H106" s="297"/>
      <c r="I106" s="305"/>
      <c r="J106" s="325"/>
    </row>
    <row r="107" spans="2:10" ht="15" thickBot="1" x14ac:dyDescent="0.25">
      <c r="B107" s="122"/>
      <c r="C107" s="44"/>
      <c r="D107" s="48" t="s">
        <v>181</v>
      </c>
      <c r="E107" s="132">
        <f>SUM(E105:E106)</f>
        <v>103370987</v>
      </c>
      <c r="F107" s="133"/>
      <c r="G107" s="374"/>
      <c r="H107" s="346"/>
      <c r="I107" s="375"/>
      <c r="J107" s="326"/>
    </row>
    <row r="108" spans="2:10" ht="15" thickTop="1" x14ac:dyDescent="0.2">
      <c r="B108" s="122"/>
      <c r="C108" s="44"/>
      <c r="D108" s="48"/>
      <c r="E108" s="262"/>
      <c r="F108" s="133"/>
      <c r="G108" s="374"/>
      <c r="H108" s="346"/>
      <c r="I108" s="375"/>
      <c r="J108" s="326"/>
    </row>
    <row r="109" spans="2:10" x14ac:dyDescent="0.2">
      <c r="B109" s="122"/>
      <c r="C109" s="44"/>
      <c r="D109" s="48"/>
      <c r="E109" s="262"/>
      <c r="F109" s="274"/>
      <c r="G109" s="374"/>
      <c r="H109" s="346"/>
      <c r="I109" s="375"/>
      <c r="J109" s="326"/>
    </row>
    <row r="110" spans="2:10" x14ac:dyDescent="0.2">
      <c r="B110" s="122"/>
      <c r="C110" s="49" t="s">
        <v>203</v>
      </c>
      <c r="D110" s="263" t="s">
        <v>233</v>
      </c>
      <c r="E110" s="263"/>
      <c r="F110" s="133"/>
      <c r="G110" s="374"/>
      <c r="H110" s="346"/>
      <c r="I110" s="375"/>
      <c r="J110" s="326"/>
    </row>
    <row r="111" spans="2:10" ht="6.75" customHeight="1" x14ac:dyDescent="0.2">
      <c r="B111" s="122"/>
      <c r="C111" s="44"/>
      <c r="D111" s="48"/>
      <c r="E111" s="262"/>
      <c r="F111" s="133"/>
      <c r="G111" s="374"/>
      <c r="H111" s="346"/>
      <c r="I111" s="375"/>
      <c r="J111" s="326"/>
    </row>
    <row r="112" spans="2:10" x14ac:dyDescent="0.2">
      <c r="B112" s="122"/>
      <c r="C112" s="44"/>
      <c r="D112" s="109" t="s">
        <v>240</v>
      </c>
      <c r="E112" s="264"/>
      <c r="F112" s="89"/>
      <c r="G112" s="376"/>
      <c r="H112" s="297"/>
      <c r="I112" s="375"/>
      <c r="J112" s="326"/>
    </row>
    <row r="113" spans="1:10" x14ac:dyDescent="0.2">
      <c r="B113" s="122"/>
      <c r="C113" s="49"/>
      <c r="D113" s="109"/>
      <c r="E113" s="44"/>
      <c r="F113" s="44"/>
      <c r="G113" s="376"/>
      <c r="H113" s="376"/>
      <c r="I113" s="297"/>
      <c r="J113" s="325"/>
    </row>
    <row r="114" spans="1:10" x14ac:dyDescent="0.2">
      <c r="B114" s="122"/>
      <c r="C114" s="49"/>
      <c r="D114" s="44"/>
      <c r="E114" s="44"/>
      <c r="F114" s="44"/>
      <c r="G114" s="376"/>
      <c r="H114" s="376"/>
      <c r="I114" s="297"/>
      <c r="J114" s="325"/>
    </row>
    <row r="115" spans="1:10" x14ac:dyDescent="0.2">
      <c r="B115" s="122"/>
      <c r="C115" s="44"/>
      <c r="D115" s="59" t="s">
        <v>4</v>
      </c>
      <c r="E115" s="59"/>
      <c r="F115" s="60"/>
      <c r="G115" s="297"/>
      <c r="H115" s="376"/>
      <c r="I115" s="305"/>
      <c r="J115" s="325"/>
    </row>
    <row r="116" spans="1:10" x14ac:dyDescent="0.2">
      <c r="B116" s="122"/>
      <c r="C116" s="44"/>
      <c r="D116" s="56"/>
      <c r="E116" s="56"/>
      <c r="F116" s="56"/>
      <c r="G116" s="297"/>
      <c r="H116" s="297"/>
      <c r="I116" s="377"/>
      <c r="J116" s="325"/>
    </row>
    <row r="117" spans="1:10" x14ac:dyDescent="0.2">
      <c r="B117" s="122"/>
      <c r="C117" s="58" t="s">
        <v>84</v>
      </c>
      <c r="D117" s="68" t="s">
        <v>265</v>
      </c>
      <c r="E117" s="68"/>
      <c r="F117" s="56"/>
      <c r="G117" s="297"/>
      <c r="H117" s="297"/>
      <c r="I117" s="308"/>
      <c r="J117" s="327"/>
    </row>
    <row r="118" spans="1:10" x14ac:dyDescent="0.2">
      <c r="B118" s="122"/>
      <c r="C118" s="56"/>
      <c r="D118" s="68"/>
      <c r="E118" s="68"/>
      <c r="F118" s="56"/>
      <c r="G118" s="297"/>
      <c r="H118" s="297"/>
      <c r="I118" s="308"/>
      <c r="J118" s="327"/>
    </row>
    <row r="119" spans="1:10" x14ac:dyDescent="0.2">
      <c r="B119" s="122"/>
      <c r="C119" s="56"/>
      <c r="D119" s="68"/>
      <c r="E119" s="68"/>
      <c r="F119" s="56" t="s">
        <v>60</v>
      </c>
      <c r="G119" s="297"/>
      <c r="H119" s="296">
        <v>983878</v>
      </c>
      <c r="I119" s="308"/>
      <c r="J119" s="327"/>
    </row>
    <row r="120" spans="1:10" x14ac:dyDescent="0.2">
      <c r="B120" s="122"/>
      <c r="C120" s="56"/>
      <c r="D120" s="68"/>
      <c r="E120" s="56"/>
      <c r="F120" s="56" t="s">
        <v>61</v>
      </c>
      <c r="G120" s="378"/>
      <c r="H120" s="300">
        <v>12457327.43</v>
      </c>
      <c r="I120" s="308"/>
      <c r="J120" s="327"/>
    </row>
    <row r="121" spans="1:10" ht="14.25" customHeight="1" thickBot="1" x14ac:dyDescent="0.25">
      <c r="B121" s="122"/>
      <c r="C121" s="56"/>
      <c r="D121" s="56"/>
      <c r="E121" s="56"/>
      <c r="F121" s="56"/>
      <c r="G121" s="379" t="s">
        <v>113</v>
      </c>
      <c r="H121" s="380">
        <f>SUM(H119:H120)</f>
        <v>13441205.43</v>
      </c>
      <c r="I121" s="308"/>
      <c r="J121" s="327"/>
    </row>
    <row r="122" spans="1:10" ht="15.75" customHeight="1" thickTop="1" x14ac:dyDescent="0.2">
      <c r="B122" s="122"/>
      <c r="C122" s="56"/>
      <c r="D122" s="56"/>
      <c r="E122" s="56"/>
      <c r="F122" s="56"/>
      <c r="G122" s="379"/>
      <c r="H122" s="381"/>
      <c r="I122" s="308"/>
      <c r="J122" s="327"/>
    </row>
    <row r="123" spans="1:10" ht="15.75" customHeight="1" x14ac:dyDescent="0.2">
      <c r="B123" s="122"/>
      <c r="C123" s="56"/>
      <c r="D123" s="59" t="s">
        <v>129</v>
      </c>
      <c r="E123" s="59"/>
      <c r="F123" s="56"/>
      <c r="G123" s="379"/>
      <c r="H123" s="381"/>
      <c r="I123" s="308"/>
      <c r="J123" s="327"/>
    </row>
    <row r="124" spans="1:10" x14ac:dyDescent="0.2">
      <c r="A124" s="5"/>
      <c r="B124" s="122"/>
      <c r="C124" s="56"/>
      <c r="D124" s="56"/>
      <c r="E124" s="56"/>
      <c r="F124" s="56"/>
      <c r="G124" s="379"/>
      <c r="H124" s="381"/>
      <c r="I124" s="308"/>
      <c r="J124" s="327"/>
    </row>
    <row r="125" spans="1:10" x14ac:dyDescent="0.2">
      <c r="B125" s="122"/>
      <c r="C125" s="58" t="s">
        <v>112</v>
      </c>
      <c r="D125" s="82" t="s">
        <v>264</v>
      </c>
      <c r="E125" s="82"/>
      <c r="F125" s="68"/>
      <c r="G125" s="379"/>
      <c r="H125" s="381"/>
      <c r="I125" s="308"/>
      <c r="J125" s="327"/>
    </row>
    <row r="126" spans="1:10" x14ac:dyDescent="0.2">
      <c r="B126" s="122"/>
      <c r="C126" s="56"/>
      <c r="D126" s="68"/>
      <c r="E126" s="68"/>
      <c r="F126" s="68"/>
      <c r="G126" s="379"/>
      <c r="H126" s="381"/>
      <c r="I126" s="308"/>
      <c r="J126" s="327"/>
    </row>
    <row r="127" spans="1:10" ht="15" customHeight="1" x14ac:dyDescent="0.2">
      <c r="B127" s="122"/>
      <c r="C127" s="56"/>
      <c r="D127" s="68"/>
      <c r="E127" s="68"/>
      <c r="F127" s="68"/>
      <c r="G127" s="379"/>
      <c r="H127" s="381"/>
      <c r="I127" s="308"/>
      <c r="J127" s="327"/>
    </row>
    <row r="128" spans="1:10" ht="14.25" customHeight="1" x14ac:dyDescent="0.2">
      <c r="B128" s="122"/>
      <c r="C128" s="56"/>
      <c r="D128" s="5"/>
      <c r="E128" s="56"/>
      <c r="F128" s="56" t="s">
        <v>237</v>
      </c>
      <c r="G128" s="379"/>
      <c r="H128" s="296">
        <v>1638438973.26</v>
      </c>
      <c r="I128" s="308"/>
      <c r="J128" s="327"/>
    </row>
    <row r="129" spans="2:10" hidden="1" x14ac:dyDescent="0.2">
      <c r="B129" s="122"/>
      <c r="C129" s="56"/>
      <c r="D129" s="56" t="s">
        <v>150</v>
      </c>
      <c r="E129" s="56"/>
      <c r="F129" s="56"/>
      <c r="G129" s="379"/>
      <c r="H129" s="296"/>
      <c r="I129" s="308"/>
      <c r="J129" s="327"/>
    </row>
    <row r="130" spans="2:10" ht="14.25" hidden="1" customHeight="1" x14ac:dyDescent="0.2">
      <c r="B130" s="122"/>
      <c r="C130" s="56"/>
      <c r="D130" s="56" t="s">
        <v>130</v>
      </c>
      <c r="E130" s="56"/>
      <c r="F130" s="56"/>
      <c r="G130" s="382"/>
      <c r="H130" s="296"/>
      <c r="I130" s="308"/>
      <c r="J130" s="327"/>
    </row>
    <row r="131" spans="2:10" ht="14.25" hidden="1" customHeight="1" x14ac:dyDescent="0.2">
      <c r="B131" s="122"/>
      <c r="C131" s="56"/>
      <c r="D131" s="56" t="s">
        <v>145</v>
      </c>
      <c r="E131" s="56"/>
      <c r="F131" s="56"/>
      <c r="G131" s="382"/>
      <c r="H131" s="300"/>
      <c r="I131" s="308"/>
      <c r="J131" s="327"/>
    </row>
    <row r="132" spans="2:10" ht="15" thickBot="1" x14ac:dyDescent="0.25">
      <c r="B132" s="122"/>
      <c r="C132" s="56"/>
      <c r="D132" s="68"/>
      <c r="E132" s="56"/>
      <c r="F132" s="68" t="s">
        <v>131</v>
      </c>
      <c r="G132" s="379"/>
      <c r="H132" s="383">
        <f>SUM(H128:H131)</f>
        <v>1638438973.26</v>
      </c>
      <c r="I132" s="308"/>
      <c r="J132" s="327"/>
    </row>
    <row r="133" spans="2:10" ht="15.75" thickTop="1" thickBot="1" x14ac:dyDescent="0.25">
      <c r="B133" s="328"/>
      <c r="C133" s="85"/>
      <c r="D133" s="86"/>
      <c r="E133" s="86"/>
      <c r="F133" s="86"/>
      <c r="G133" s="384"/>
      <c r="H133" s="380"/>
      <c r="I133" s="385"/>
      <c r="J133" s="329"/>
    </row>
    <row r="134" spans="2:10" ht="21" customHeight="1" thickTop="1" x14ac:dyDescent="0.2">
      <c r="B134" s="122"/>
      <c r="C134" s="58" t="s">
        <v>116</v>
      </c>
      <c r="D134" s="59" t="s">
        <v>122</v>
      </c>
      <c r="E134" s="59"/>
      <c r="F134" s="56"/>
      <c r="G134" s="379"/>
      <c r="H134" s="381"/>
      <c r="I134" s="308"/>
      <c r="J134" s="327"/>
    </row>
    <row r="135" spans="2:10" x14ac:dyDescent="0.2">
      <c r="B135" s="122"/>
      <c r="C135" s="56"/>
      <c r="D135" s="59"/>
      <c r="E135" s="59"/>
      <c r="F135" s="56"/>
      <c r="G135" s="379"/>
      <c r="H135" s="381"/>
      <c r="I135" s="308"/>
      <c r="J135" s="327"/>
    </row>
    <row r="136" spans="2:10" ht="20.25" customHeight="1" x14ac:dyDescent="0.2">
      <c r="B136" s="122"/>
      <c r="C136" s="5"/>
      <c r="D136" s="82" t="s">
        <v>263</v>
      </c>
      <c r="E136" s="82"/>
      <c r="F136" s="68"/>
      <c r="G136" s="379"/>
      <c r="H136" s="381"/>
      <c r="I136" s="308"/>
      <c r="J136" s="327"/>
    </row>
    <row r="137" spans="2:10" x14ac:dyDescent="0.2">
      <c r="B137" s="122"/>
      <c r="C137" s="58"/>
      <c r="D137" s="68"/>
      <c r="E137" s="68"/>
      <c r="F137" s="68"/>
      <c r="G137" s="379"/>
      <c r="H137" s="381"/>
      <c r="I137" s="308"/>
      <c r="J137" s="327"/>
    </row>
    <row r="138" spans="2:10" x14ac:dyDescent="0.2">
      <c r="B138" s="122"/>
      <c r="C138" s="56"/>
      <c r="D138" s="68"/>
      <c r="E138" s="68"/>
      <c r="F138" s="5"/>
      <c r="G138" s="379"/>
      <c r="H138" s="381"/>
      <c r="I138" s="375"/>
      <c r="J138" s="327"/>
    </row>
    <row r="139" spans="2:10" x14ac:dyDescent="0.2">
      <c r="B139" s="122"/>
      <c r="C139" s="56"/>
      <c r="D139" s="73" t="s">
        <v>126</v>
      </c>
      <c r="E139" s="73"/>
      <c r="F139" s="73"/>
      <c r="G139" s="386"/>
      <c r="H139" s="305">
        <v>5953454.2300000004</v>
      </c>
      <c r="I139" s="375"/>
      <c r="J139" s="327"/>
    </row>
    <row r="140" spans="2:10" x14ac:dyDescent="0.2">
      <c r="B140" s="122"/>
      <c r="C140" s="56"/>
      <c r="D140" s="73" t="s">
        <v>110</v>
      </c>
      <c r="E140" s="73"/>
      <c r="F140" s="73"/>
      <c r="G140" s="386"/>
      <c r="H140" s="296">
        <v>367222.53</v>
      </c>
      <c r="I140" s="375"/>
      <c r="J140" s="327"/>
    </row>
    <row r="141" spans="2:10" x14ac:dyDescent="0.2">
      <c r="B141" s="122"/>
      <c r="C141" s="56"/>
      <c r="D141" s="73" t="s">
        <v>108</v>
      </c>
      <c r="E141" s="73"/>
      <c r="F141" s="73"/>
      <c r="G141" s="386"/>
      <c r="H141" s="305">
        <v>5363277.3199999994</v>
      </c>
      <c r="I141" s="297"/>
      <c r="J141" s="327"/>
    </row>
    <row r="142" spans="2:10" x14ac:dyDescent="0.2">
      <c r="B142" s="122"/>
      <c r="C142" s="56"/>
      <c r="D142" s="73" t="s">
        <v>242</v>
      </c>
      <c r="E142" s="73"/>
      <c r="F142" s="73"/>
      <c r="G142" s="386"/>
      <c r="H142" s="296">
        <v>145035.01999999999</v>
      </c>
      <c r="I142" s="297"/>
      <c r="J142" s="327"/>
    </row>
    <row r="143" spans="2:10" hidden="1" x14ac:dyDescent="0.2">
      <c r="B143" s="122"/>
      <c r="C143" s="56"/>
      <c r="D143" s="73" t="s">
        <v>85</v>
      </c>
      <c r="E143" s="73"/>
      <c r="F143" s="73"/>
      <c r="G143" s="386"/>
      <c r="H143" s="305">
        <v>0</v>
      </c>
      <c r="I143" s="297"/>
      <c r="J143" s="327"/>
    </row>
    <row r="144" spans="2:10" hidden="1" x14ac:dyDescent="0.2">
      <c r="B144" s="122"/>
      <c r="C144" s="56"/>
      <c r="D144" s="73" t="s">
        <v>198</v>
      </c>
      <c r="E144" s="73"/>
      <c r="F144" s="73"/>
      <c r="G144" s="386"/>
      <c r="H144" s="305">
        <v>0</v>
      </c>
      <c r="I144" s="297"/>
      <c r="J144" s="327"/>
    </row>
    <row r="145" spans="2:10" x14ac:dyDescent="0.2">
      <c r="B145" s="122"/>
      <c r="C145" s="56"/>
      <c r="D145" s="87" t="s">
        <v>146</v>
      </c>
      <c r="E145" s="87"/>
      <c r="F145" s="73"/>
      <c r="G145" s="386"/>
      <c r="H145" s="296">
        <v>31011197.399999999</v>
      </c>
      <c r="I145" s="297"/>
      <c r="J145" s="327"/>
    </row>
    <row r="146" spans="2:10" hidden="1" x14ac:dyDescent="0.2">
      <c r="B146" s="122"/>
      <c r="C146" s="56"/>
      <c r="D146" s="73" t="s">
        <v>18</v>
      </c>
      <c r="E146" s="73"/>
      <c r="F146" s="73"/>
      <c r="G146" s="386"/>
      <c r="H146" s="296">
        <v>0</v>
      </c>
      <c r="I146" s="297"/>
      <c r="J146" s="327"/>
    </row>
    <row r="147" spans="2:10" x14ac:dyDescent="0.2">
      <c r="B147" s="122"/>
      <c r="C147" s="56"/>
      <c r="D147" s="87" t="s">
        <v>241</v>
      </c>
      <c r="E147" s="87"/>
      <c r="F147" s="73"/>
      <c r="G147" s="386"/>
      <c r="H147" s="296">
        <v>2797400</v>
      </c>
      <c r="I147" s="297"/>
      <c r="J147" s="327"/>
    </row>
    <row r="148" spans="2:10" ht="15" thickBot="1" x14ac:dyDescent="0.25">
      <c r="B148" s="122"/>
      <c r="C148" s="56"/>
      <c r="D148" s="88"/>
      <c r="E148" s="88"/>
      <c r="F148" s="73"/>
      <c r="G148" s="379" t="s">
        <v>123</v>
      </c>
      <c r="H148" s="383">
        <f>SUM(H139:H147)</f>
        <v>45637586.5</v>
      </c>
      <c r="I148" s="297"/>
      <c r="J148" s="327"/>
    </row>
    <row r="149" spans="2:10" ht="15" thickTop="1" x14ac:dyDescent="0.2">
      <c r="B149" s="122"/>
      <c r="C149" s="56"/>
      <c r="D149" s="88"/>
      <c r="E149" s="88"/>
      <c r="F149" s="73"/>
      <c r="G149" s="297"/>
      <c r="H149" s="297"/>
      <c r="I149" s="297"/>
      <c r="J149" s="327"/>
    </row>
    <row r="150" spans="2:10" hidden="1" x14ac:dyDescent="0.2">
      <c r="B150" s="122"/>
      <c r="C150" s="58" t="s">
        <v>124</v>
      </c>
      <c r="D150" s="59" t="s">
        <v>10</v>
      </c>
      <c r="E150" s="59"/>
      <c r="F150" s="60"/>
      <c r="G150" s="44"/>
      <c r="H150" s="89"/>
      <c r="I150" s="56"/>
      <c r="J150" s="327"/>
    </row>
    <row r="151" spans="2:10" hidden="1" x14ac:dyDescent="0.2">
      <c r="B151" s="122"/>
      <c r="C151" s="56"/>
      <c r="D151" s="44"/>
      <c r="E151" s="44"/>
      <c r="F151" s="44"/>
      <c r="G151" s="44"/>
      <c r="H151" s="89"/>
      <c r="I151" s="45"/>
      <c r="J151" s="327"/>
    </row>
    <row r="152" spans="2:10" ht="15" hidden="1" thickBot="1" x14ac:dyDescent="0.25">
      <c r="B152" s="122"/>
      <c r="C152" s="44"/>
      <c r="D152" s="44"/>
      <c r="E152" s="44"/>
      <c r="F152" s="44"/>
      <c r="G152" s="44"/>
      <c r="H152" s="89"/>
      <c r="I152" s="90" t="e">
        <f>+#REF!</f>
        <v>#REF!</v>
      </c>
      <c r="J152" s="325"/>
    </row>
    <row r="153" spans="2:10" hidden="1" x14ac:dyDescent="0.2">
      <c r="B153" s="122"/>
      <c r="C153" s="44" t="s">
        <v>178</v>
      </c>
      <c r="D153" s="44"/>
      <c r="E153" s="44"/>
      <c r="F153" s="44"/>
      <c r="G153" s="44"/>
      <c r="H153" s="56"/>
      <c r="I153" s="44"/>
      <c r="J153" s="327"/>
    </row>
    <row r="154" spans="2:10" hidden="1" x14ac:dyDescent="0.2">
      <c r="B154" s="122"/>
      <c r="C154" s="44"/>
      <c r="D154" s="44"/>
      <c r="E154" s="44"/>
      <c r="F154" s="44"/>
      <c r="G154" s="44"/>
      <c r="H154" s="56"/>
      <c r="I154" s="44"/>
      <c r="J154" s="327"/>
    </row>
    <row r="155" spans="2:10" hidden="1" x14ac:dyDescent="0.2">
      <c r="B155" s="122"/>
      <c r="C155" s="44" t="s">
        <v>67</v>
      </c>
      <c r="D155" s="44"/>
      <c r="E155" s="44"/>
      <c r="F155" s="44"/>
      <c r="G155" s="44"/>
      <c r="H155" s="56"/>
      <c r="I155" s="45"/>
      <c r="J155" s="327"/>
    </row>
    <row r="156" spans="2:10" hidden="1" x14ac:dyDescent="0.2">
      <c r="B156" s="122"/>
      <c r="C156" s="44" t="s">
        <v>184</v>
      </c>
      <c r="D156" s="44"/>
      <c r="E156" s="44"/>
      <c r="F156" s="44"/>
      <c r="G156" s="44"/>
      <c r="H156" s="56"/>
      <c r="I156" s="45"/>
      <c r="J156" s="327"/>
    </row>
    <row r="157" spans="2:10" hidden="1" x14ac:dyDescent="0.2">
      <c r="B157" s="122"/>
      <c r="C157" s="44" t="s">
        <v>147</v>
      </c>
      <c r="D157" s="44"/>
      <c r="E157" s="44"/>
      <c r="F157" s="44"/>
      <c r="G157" s="44"/>
      <c r="H157" s="56"/>
      <c r="I157" s="45"/>
      <c r="J157" s="327"/>
    </row>
    <row r="158" spans="2:10" hidden="1" x14ac:dyDescent="0.2">
      <c r="B158" s="122"/>
      <c r="C158" s="44" t="s">
        <v>2</v>
      </c>
      <c r="D158" s="44"/>
      <c r="E158" s="44"/>
      <c r="F158" s="44"/>
      <c r="G158" s="44"/>
      <c r="H158" s="56"/>
      <c r="I158" s="45" t="s">
        <v>68</v>
      </c>
      <c r="J158" s="327"/>
    </row>
    <row r="159" spans="2:10" hidden="1" x14ac:dyDescent="0.2">
      <c r="B159" s="122"/>
      <c r="C159" s="44" t="s">
        <v>3</v>
      </c>
      <c r="D159" s="44"/>
      <c r="E159" s="44"/>
      <c r="F159" s="44"/>
      <c r="G159" s="44"/>
      <c r="H159" s="56"/>
      <c r="I159" s="45"/>
      <c r="J159" s="327"/>
    </row>
    <row r="160" spans="2:10" hidden="1" x14ac:dyDescent="0.2">
      <c r="B160" s="122"/>
      <c r="C160" s="49" t="s">
        <v>102</v>
      </c>
      <c r="D160" s="44"/>
      <c r="E160" s="44"/>
      <c r="F160" s="44"/>
      <c r="G160" s="44"/>
      <c r="H160" s="56"/>
      <c r="I160" s="46">
        <v>0</v>
      </c>
      <c r="J160" s="327"/>
    </row>
    <row r="161" spans="2:10" hidden="1" x14ac:dyDescent="0.2">
      <c r="B161" s="122"/>
      <c r="C161" s="44" t="s">
        <v>103</v>
      </c>
      <c r="D161" s="44"/>
      <c r="E161" s="44"/>
      <c r="F161" s="44"/>
      <c r="G161" s="44"/>
      <c r="H161" s="56"/>
      <c r="I161" s="51"/>
      <c r="J161" s="327"/>
    </row>
    <row r="162" spans="2:10" x14ac:dyDescent="0.2">
      <c r="B162" s="122"/>
      <c r="C162" s="44"/>
      <c r="D162" s="44"/>
      <c r="E162" s="44"/>
      <c r="F162" s="44"/>
      <c r="G162" s="44"/>
      <c r="H162" s="56"/>
      <c r="I162" s="51"/>
      <c r="J162" s="327"/>
    </row>
    <row r="163" spans="2:10" x14ac:dyDescent="0.2">
      <c r="B163" s="122"/>
      <c r="C163" s="127"/>
      <c r="D163" s="49"/>
      <c r="E163" s="49"/>
      <c r="F163" s="44"/>
      <c r="G163" s="44"/>
      <c r="H163" s="5"/>
      <c r="I163" s="81"/>
      <c r="J163" s="327"/>
    </row>
    <row r="164" spans="2:10" ht="21.75" customHeight="1" x14ac:dyDescent="0.2">
      <c r="B164" s="123"/>
      <c r="C164" s="330"/>
      <c r="D164" s="330"/>
      <c r="E164" s="330"/>
      <c r="F164" s="331"/>
      <c r="G164" s="331"/>
      <c r="H164" s="111"/>
      <c r="I164" s="332"/>
      <c r="J164" s="333"/>
    </row>
    <row r="165" spans="2:10" x14ac:dyDescent="0.2">
      <c r="C165" s="44"/>
    </row>
    <row r="166" spans="2:10" x14ac:dyDescent="0.2">
      <c r="H166" s="19"/>
    </row>
    <row r="167" spans="2:10" x14ac:dyDescent="0.2">
      <c r="H167" s="19"/>
    </row>
    <row r="168" spans="2:10" x14ac:dyDescent="0.2">
      <c r="D168" s="30"/>
      <c r="E168" s="32"/>
      <c r="F168" s="7"/>
      <c r="G168" s="31"/>
      <c r="H168" s="9"/>
    </row>
    <row r="169" spans="2:10" x14ac:dyDescent="0.2">
      <c r="D169" s="30"/>
      <c r="E169" s="32"/>
      <c r="F169" s="7"/>
      <c r="G169" s="31"/>
      <c r="H169" s="23"/>
    </row>
    <row r="170" spans="2:10" x14ac:dyDescent="0.2">
      <c r="H170" s="272"/>
    </row>
    <row r="172" spans="2:10" x14ac:dyDescent="0.2">
      <c r="H172" s="33"/>
    </row>
    <row r="173" spans="2:10" x14ac:dyDescent="0.2">
      <c r="H173" s="33"/>
    </row>
    <row r="174" spans="2:10" x14ac:dyDescent="0.2">
      <c r="H174" s="33"/>
    </row>
    <row r="175" spans="2:10" x14ac:dyDescent="0.2">
      <c r="H175" s="33"/>
    </row>
    <row r="176" spans="2:10" x14ac:dyDescent="0.2">
      <c r="H176" s="33"/>
    </row>
    <row r="177" spans="8:8" x14ac:dyDescent="0.2">
      <c r="H177" s="33"/>
    </row>
    <row r="178" spans="8:8" x14ac:dyDescent="0.2">
      <c r="H178" s="33"/>
    </row>
    <row r="179" spans="8:8" x14ac:dyDescent="0.2">
      <c r="H179" s="33"/>
    </row>
    <row r="180" spans="8:8" x14ac:dyDescent="0.2">
      <c r="H180" s="33"/>
    </row>
    <row r="181" spans="8:8" x14ac:dyDescent="0.2">
      <c r="H181" s="33"/>
    </row>
    <row r="182" spans="8:8" x14ac:dyDescent="0.2">
      <c r="H182" s="34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J1846"/>
  <sheetViews>
    <sheetView topLeftCell="A24" zoomScale="110" zoomScaleNormal="110" workbookViewId="0">
      <selection activeCell="J39" sqref="J39"/>
    </sheetView>
  </sheetViews>
  <sheetFormatPr baseColWidth="10" defaultRowHeight="14.25" x14ac:dyDescent="0.2"/>
  <cols>
    <col min="1" max="1" width="4.5703125" style="14" customWidth="1"/>
    <col min="2" max="2" width="3.7109375" style="14" customWidth="1"/>
    <col min="3" max="3" width="58.28515625" style="14" customWidth="1"/>
    <col min="4" max="4" width="17.140625" style="14" customWidth="1"/>
    <col min="5" max="5" width="3.5703125" style="14" customWidth="1"/>
    <col min="6" max="6" width="17.5703125" style="14" customWidth="1"/>
    <col min="7" max="7" width="4" style="14" customWidth="1"/>
    <col min="8" max="8" width="4.85546875" style="15" customWidth="1"/>
    <col min="9" max="9" width="11.42578125" style="14"/>
    <col min="10" max="10" width="18.42578125" style="14" bestFit="1" customWidth="1"/>
    <col min="11" max="16384" width="11.42578125" style="14"/>
  </cols>
  <sheetData>
    <row r="4" spans="2:7" ht="15" thickBot="1" x14ac:dyDescent="0.25"/>
    <row r="5" spans="2:7" ht="15" thickTop="1" x14ac:dyDescent="0.2">
      <c r="B5" s="193"/>
      <c r="C5" s="194"/>
      <c r="D5" s="194"/>
      <c r="E5" s="194"/>
      <c r="F5" s="194"/>
      <c r="G5" s="195"/>
    </row>
    <row r="6" spans="2:7" x14ac:dyDescent="0.2">
      <c r="B6" s="196"/>
      <c r="C6" s="17"/>
      <c r="D6" s="17"/>
      <c r="E6" s="17"/>
      <c r="F6" s="17"/>
      <c r="G6" s="197"/>
    </row>
    <row r="7" spans="2:7" x14ac:dyDescent="0.2">
      <c r="B7" s="196"/>
      <c r="C7" s="17"/>
      <c r="D7" s="17"/>
      <c r="E7" s="17"/>
      <c r="F7" s="17"/>
      <c r="G7" s="197"/>
    </row>
    <row r="8" spans="2:7" x14ac:dyDescent="0.2">
      <c r="B8" s="196"/>
      <c r="C8" s="4"/>
      <c r="D8" s="4"/>
      <c r="E8" s="4"/>
      <c r="F8" s="4"/>
      <c r="G8" s="197"/>
    </row>
    <row r="9" spans="2:7" x14ac:dyDescent="0.2">
      <c r="B9" s="396" t="s">
        <v>1</v>
      </c>
      <c r="C9" s="397"/>
      <c r="D9" s="397"/>
      <c r="E9" s="397"/>
      <c r="F9" s="397"/>
      <c r="G9" s="398"/>
    </row>
    <row r="10" spans="2:7" x14ac:dyDescent="0.2">
      <c r="B10" s="396" t="str">
        <f>+'CASH F'!$B$10:$F$10</f>
        <v>DEL 01 DE ENERO AL 30 DE SEPTIEMBRE 2023</v>
      </c>
      <c r="C10" s="397"/>
      <c r="D10" s="397"/>
      <c r="E10" s="397"/>
      <c r="F10" s="397"/>
      <c r="G10" s="398"/>
    </row>
    <row r="11" spans="2:7" x14ac:dyDescent="0.2">
      <c r="B11" s="396" t="s">
        <v>163</v>
      </c>
      <c r="C11" s="397"/>
      <c r="D11" s="397"/>
      <c r="E11" s="397"/>
      <c r="F11" s="397"/>
      <c r="G11" s="398"/>
    </row>
    <row r="12" spans="2:7" ht="15" thickBot="1" x14ac:dyDescent="0.25">
      <c r="B12" s="207"/>
      <c r="C12" s="18"/>
      <c r="D12" s="18"/>
      <c r="E12" s="18"/>
      <c r="F12" s="18"/>
      <c r="G12" s="208"/>
    </row>
    <row r="13" spans="2:7" x14ac:dyDescent="0.2">
      <c r="B13" s="209"/>
      <c r="C13" s="44"/>
      <c r="D13" s="44"/>
      <c r="E13" s="44"/>
      <c r="F13" s="44"/>
      <c r="G13" s="75"/>
    </row>
    <row r="14" spans="2:7" x14ac:dyDescent="0.2">
      <c r="B14" s="209"/>
      <c r="C14" s="44"/>
      <c r="D14" s="251" t="s">
        <v>262</v>
      </c>
      <c r="E14" s="43"/>
      <c r="F14" s="251" t="s">
        <v>64</v>
      </c>
      <c r="G14" s="75"/>
    </row>
    <row r="15" spans="2:7" x14ac:dyDescent="0.2">
      <c r="B15" s="209"/>
      <c r="C15" s="44"/>
      <c r="D15" s="44"/>
      <c r="E15" s="44"/>
      <c r="F15" s="44"/>
      <c r="G15" s="75"/>
    </row>
    <row r="16" spans="2:7" x14ac:dyDescent="0.2">
      <c r="B16" s="209"/>
      <c r="C16" s="41" t="s">
        <v>189</v>
      </c>
      <c r="D16" s="56"/>
      <c r="E16" s="56"/>
      <c r="F16" s="56"/>
      <c r="G16" s="75"/>
    </row>
    <row r="17" spans="2:7" ht="12.75" hidden="1" customHeight="1" x14ac:dyDescent="0.2">
      <c r="B17" s="209"/>
      <c r="C17" s="44" t="s">
        <v>55</v>
      </c>
      <c r="D17" s="79">
        <v>0</v>
      </c>
      <c r="E17" s="79"/>
      <c r="F17" s="79">
        <f>+D17</f>
        <v>0</v>
      </c>
      <c r="G17" s="75"/>
    </row>
    <row r="18" spans="2:7" hidden="1" x14ac:dyDescent="0.2">
      <c r="B18" s="209"/>
      <c r="C18" s="44" t="s">
        <v>159</v>
      </c>
      <c r="D18" s="79"/>
      <c r="E18" s="79"/>
      <c r="F18" s="79">
        <f>+D18</f>
        <v>0</v>
      </c>
      <c r="G18" s="75"/>
    </row>
    <row r="19" spans="2:7" x14ac:dyDescent="0.2">
      <c r="B19" s="209"/>
      <c r="C19" s="44"/>
      <c r="D19" s="79"/>
      <c r="E19" s="79"/>
      <c r="F19" s="79"/>
      <c r="G19" s="75"/>
    </row>
    <row r="20" spans="2:7" x14ac:dyDescent="0.2">
      <c r="B20" s="209"/>
      <c r="C20" s="44" t="s">
        <v>125</v>
      </c>
      <c r="D20" s="296">
        <v>32375757.620000001</v>
      </c>
      <c r="E20" s="296"/>
      <c r="F20" s="296">
        <v>277014475.44</v>
      </c>
      <c r="G20" s="75"/>
    </row>
    <row r="21" spans="2:7" x14ac:dyDescent="0.2">
      <c r="B21" s="209"/>
      <c r="C21" s="44" t="s">
        <v>134</v>
      </c>
      <c r="D21" s="296">
        <v>50727929.789999999</v>
      </c>
      <c r="E21" s="296"/>
      <c r="F21" s="296">
        <v>436835907.28000003</v>
      </c>
      <c r="G21" s="75"/>
    </row>
    <row r="22" spans="2:7" hidden="1" x14ac:dyDescent="0.2">
      <c r="B22" s="209"/>
      <c r="C22" s="44" t="s">
        <v>140</v>
      </c>
      <c r="D22" s="296">
        <v>0</v>
      </c>
      <c r="E22" s="296"/>
      <c r="F22" s="296">
        <v>0</v>
      </c>
      <c r="G22" s="75"/>
    </row>
    <row r="23" spans="2:7" hidden="1" x14ac:dyDescent="0.2">
      <c r="B23" s="209"/>
      <c r="C23" s="44" t="s">
        <v>142</v>
      </c>
      <c r="D23" s="79">
        <v>0</v>
      </c>
      <c r="E23" s="297"/>
      <c r="F23" s="79">
        <v>0</v>
      </c>
      <c r="G23" s="75"/>
    </row>
    <row r="24" spans="2:7" x14ac:dyDescent="0.2">
      <c r="B24" s="209"/>
      <c r="C24" s="44" t="s">
        <v>83</v>
      </c>
      <c r="D24" s="83">
        <v>2925603.3400000003</v>
      </c>
      <c r="E24" s="285"/>
      <c r="F24" s="83">
        <v>26505133.66</v>
      </c>
      <c r="G24" s="75"/>
    </row>
    <row r="25" spans="2:7" x14ac:dyDescent="0.2">
      <c r="B25" s="209"/>
      <c r="C25" s="54" t="s">
        <v>164</v>
      </c>
      <c r="D25" s="290">
        <f>SUM(D20:D24)</f>
        <v>86029290.75</v>
      </c>
      <c r="E25" s="79"/>
      <c r="F25" s="52">
        <f>SUM(F20:F24)</f>
        <v>740355516.38</v>
      </c>
      <c r="G25" s="75"/>
    </row>
    <row r="26" spans="2:7" x14ac:dyDescent="0.2">
      <c r="B26" s="209"/>
      <c r="D26" s="285"/>
      <c r="E26" s="253"/>
      <c r="G26" s="75"/>
    </row>
    <row r="27" spans="2:7" x14ac:dyDescent="0.2">
      <c r="B27" s="209"/>
      <c r="C27" s="41" t="s">
        <v>190</v>
      </c>
      <c r="D27" s="210"/>
      <c r="F27" s="288"/>
      <c r="G27" s="75"/>
    </row>
    <row r="28" spans="2:7" x14ac:dyDescent="0.2">
      <c r="B28" s="209"/>
      <c r="C28" s="41"/>
      <c r="D28" s="79"/>
      <c r="E28" s="79"/>
      <c r="F28" s="79"/>
      <c r="G28" s="75"/>
    </row>
    <row r="29" spans="2:7" x14ac:dyDescent="0.2">
      <c r="B29" s="209"/>
      <c r="C29" s="73" t="s">
        <v>71</v>
      </c>
      <c r="D29" s="296">
        <v>44398969.960000001</v>
      </c>
      <c r="E29" s="285"/>
      <c r="F29" s="296">
        <v>528495577.76999998</v>
      </c>
      <c r="G29" s="75"/>
    </row>
    <row r="30" spans="2:7" x14ac:dyDescent="0.2">
      <c r="B30" s="209"/>
      <c r="C30" s="298" t="s">
        <v>72</v>
      </c>
      <c r="D30" s="296">
        <v>9624139.6100000013</v>
      </c>
      <c r="E30" s="299"/>
      <c r="F30" s="296">
        <v>114341052.39</v>
      </c>
      <c r="G30" s="75"/>
    </row>
    <row r="31" spans="2:7" x14ac:dyDescent="0.2">
      <c r="B31" s="209"/>
      <c r="C31" s="298" t="s">
        <v>204</v>
      </c>
      <c r="D31" s="296">
        <v>4182241.3899999997</v>
      </c>
      <c r="E31" s="299"/>
      <c r="F31" s="296">
        <v>30188955.550000001</v>
      </c>
      <c r="G31" s="75"/>
    </row>
    <row r="32" spans="2:7" x14ac:dyDescent="0.2">
      <c r="B32" s="209"/>
      <c r="C32" s="298" t="s">
        <v>89</v>
      </c>
      <c r="D32" s="296">
        <v>885374.11</v>
      </c>
      <c r="E32" s="285"/>
      <c r="F32" s="296">
        <v>7594042.46</v>
      </c>
      <c r="G32" s="75"/>
    </row>
    <row r="33" spans="2:10" x14ac:dyDescent="0.2">
      <c r="B33" s="209"/>
      <c r="C33" s="298" t="s">
        <v>73</v>
      </c>
      <c r="D33" s="300">
        <v>241000</v>
      </c>
      <c r="E33" s="285"/>
      <c r="F33" s="300">
        <v>2636798.0299999998</v>
      </c>
      <c r="G33" s="75"/>
    </row>
    <row r="34" spans="2:10" x14ac:dyDescent="0.2">
      <c r="B34" s="209"/>
      <c r="C34" s="48" t="s">
        <v>75</v>
      </c>
      <c r="D34" s="52">
        <f>SUM(D29:D33)</f>
        <v>59331725.07</v>
      </c>
      <c r="E34" s="81"/>
      <c r="F34" s="52">
        <f>SUM(F29:F33)</f>
        <v>683256426.19999993</v>
      </c>
      <c r="G34" s="75"/>
      <c r="J34" s="15"/>
    </row>
    <row r="35" spans="2:10" x14ac:dyDescent="0.2">
      <c r="B35" s="209"/>
      <c r="C35" s="48"/>
      <c r="D35" s="81"/>
      <c r="E35" s="81"/>
      <c r="F35" s="81"/>
      <c r="G35" s="75"/>
      <c r="J35" s="15"/>
    </row>
    <row r="36" spans="2:10" hidden="1" x14ac:dyDescent="0.2">
      <c r="B36" s="209"/>
      <c r="C36" s="41" t="s">
        <v>74</v>
      </c>
      <c r="D36" s="79"/>
      <c r="E36" s="40"/>
      <c r="F36" s="79"/>
      <c r="G36" s="75"/>
      <c r="J36" s="15"/>
    </row>
    <row r="37" spans="2:10" hidden="1" x14ac:dyDescent="0.2">
      <c r="B37" s="209"/>
      <c r="C37" s="73" t="s">
        <v>165</v>
      </c>
      <c r="D37" s="91">
        <v>0</v>
      </c>
      <c r="E37" s="40"/>
      <c r="F37" s="83">
        <v>0</v>
      </c>
      <c r="G37" s="75"/>
      <c r="J37" s="15"/>
    </row>
    <row r="38" spans="2:10" hidden="1" x14ac:dyDescent="0.2">
      <c r="B38" s="209"/>
      <c r="C38" s="48" t="s">
        <v>76</v>
      </c>
      <c r="D38" s="69">
        <f>+D37</f>
        <v>0</v>
      </c>
      <c r="E38" s="81"/>
      <c r="F38" s="81">
        <f>SUM(F37)</f>
        <v>0</v>
      </c>
      <c r="G38" s="75"/>
      <c r="J38" s="15"/>
    </row>
    <row r="39" spans="2:10" x14ac:dyDescent="0.2">
      <c r="B39" s="209"/>
      <c r="C39" s="48"/>
      <c r="D39" s="81"/>
      <c r="E39" s="81"/>
      <c r="F39" s="81"/>
      <c r="G39" s="75"/>
      <c r="J39" s="15"/>
    </row>
    <row r="40" spans="2:10" x14ac:dyDescent="0.2">
      <c r="B40" s="209"/>
      <c r="C40" s="54" t="s">
        <v>57</v>
      </c>
      <c r="D40" s="52">
        <f>+D38+D34</f>
        <v>59331725.07</v>
      </c>
      <c r="E40" s="52"/>
      <c r="F40" s="52">
        <f>+F38+F34</f>
        <v>683256426.19999993</v>
      </c>
      <c r="G40" s="75"/>
      <c r="J40" s="15"/>
    </row>
    <row r="41" spans="2:10" x14ac:dyDescent="0.2">
      <c r="B41" s="209"/>
      <c r="C41" s="44"/>
      <c r="D41" s="79"/>
      <c r="E41" s="79"/>
      <c r="F41" s="83"/>
      <c r="G41" s="75"/>
      <c r="J41" s="15"/>
    </row>
    <row r="42" spans="2:10" ht="15" thickBot="1" x14ac:dyDescent="0.25">
      <c r="B42" s="209"/>
      <c r="C42" s="54" t="s">
        <v>143</v>
      </c>
      <c r="D42" s="84">
        <f>+D25-D40</f>
        <v>26697565.68</v>
      </c>
      <c r="E42" s="79"/>
      <c r="F42" s="84">
        <f>+F25-F34</f>
        <v>57099090.180000067</v>
      </c>
      <c r="G42" s="75"/>
    </row>
    <row r="43" spans="2:10" ht="15" thickTop="1" x14ac:dyDescent="0.2">
      <c r="B43" s="209"/>
      <c r="C43" s="44"/>
      <c r="D43" s="50"/>
      <c r="E43" s="56"/>
      <c r="F43" s="56"/>
      <c r="G43" s="75"/>
    </row>
    <row r="44" spans="2:10" ht="14.25" hidden="1" customHeight="1" x14ac:dyDescent="0.2">
      <c r="B44" s="209"/>
      <c r="C44" s="41"/>
      <c r="D44" s="50"/>
      <c r="E44" s="56"/>
      <c r="F44" s="56"/>
      <c r="G44" s="75"/>
    </row>
    <row r="45" spans="2:10" hidden="1" x14ac:dyDescent="0.2">
      <c r="B45" s="209"/>
      <c r="C45" s="41"/>
      <c r="D45" s="50"/>
      <c r="E45" s="56"/>
      <c r="F45" s="56"/>
      <c r="G45" s="75"/>
    </row>
    <row r="46" spans="2:10" hidden="1" x14ac:dyDescent="0.2">
      <c r="B46" s="209"/>
      <c r="C46" s="41"/>
      <c r="D46" s="50"/>
      <c r="E46" s="56"/>
      <c r="F46" s="56"/>
      <c r="G46" s="75"/>
    </row>
    <row r="47" spans="2:10" x14ac:dyDescent="0.2">
      <c r="B47" s="209"/>
      <c r="C47" s="49"/>
      <c r="D47" s="68"/>
      <c r="E47" s="40"/>
      <c r="F47" s="40"/>
      <c r="G47" s="75"/>
    </row>
    <row r="48" spans="2:10" x14ac:dyDescent="0.2">
      <c r="B48" s="209"/>
      <c r="C48" s="49"/>
      <c r="D48" s="210"/>
      <c r="E48" s="40"/>
      <c r="F48" s="210"/>
      <c r="G48" s="75"/>
    </row>
    <row r="49" spans="2:7" x14ac:dyDescent="0.2">
      <c r="B49" s="209"/>
      <c r="C49" s="44"/>
      <c r="D49" s="210"/>
      <c r="E49" s="210"/>
      <c r="F49" s="210"/>
      <c r="G49" s="75"/>
    </row>
    <row r="50" spans="2:7" x14ac:dyDescent="0.2">
      <c r="B50" s="209"/>
      <c r="C50" s="44"/>
      <c r="E50" s="44"/>
      <c r="F50" s="93"/>
      <c r="G50" s="75"/>
    </row>
    <row r="51" spans="2:7" ht="15" thickBot="1" x14ac:dyDescent="0.25">
      <c r="B51" s="211"/>
      <c r="C51" s="116"/>
      <c r="D51" s="212"/>
      <c r="E51" s="116"/>
      <c r="F51" s="213"/>
      <c r="G51" s="214"/>
    </row>
    <row r="52" spans="2:7" s="15" customFormat="1" ht="15" thickTop="1" x14ac:dyDescent="0.2">
      <c r="B52" s="11"/>
      <c r="C52" s="11"/>
      <c r="D52" s="11"/>
      <c r="E52" s="11"/>
      <c r="F52" s="11"/>
      <c r="G52" s="11"/>
    </row>
    <row r="53" spans="2:7" s="15" customFormat="1" x14ac:dyDescent="0.2"/>
    <row r="54" spans="2:7" s="15" customFormat="1" x14ac:dyDescent="0.2"/>
    <row r="55" spans="2:7" s="15" customFormat="1" x14ac:dyDescent="0.2"/>
    <row r="56" spans="2:7" s="15" customFormat="1" x14ac:dyDescent="0.2"/>
    <row r="57" spans="2:7" s="15" customFormat="1" x14ac:dyDescent="0.2"/>
    <row r="58" spans="2:7" s="15" customFormat="1" x14ac:dyDescent="0.2"/>
    <row r="59" spans="2:7" s="15" customFormat="1" x14ac:dyDescent="0.2"/>
    <row r="60" spans="2:7" s="15" customFormat="1" x14ac:dyDescent="0.2"/>
    <row r="61" spans="2:7" s="15" customFormat="1" x14ac:dyDescent="0.2"/>
    <row r="62" spans="2:7" s="15" customFormat="1" x14ac:dyDescent="0.2"/>
    <row r="63" spans="2:7" s="15" customFormat="1" x14ac:dyDescent="0.2"/>
    <row r="64" spans="2:7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pans="3:6" s="15" customFormat="1" x14ac:dyDescent="0.2"/>
    <row r="1842" spans="3:6" s="15" customFormat="1" x14ac:dyDescent="0.2"/>
    <row r="1843" spans="3:6" s="15" customFormat="1" x14ac:dyDescent="0.2"/>
    <row r="1844" spans="3:6" s="15" customFormat="1" x14ac:dyDescent="0.2"/>
    <row r="1845" spans="3:6" s="15" customFormat="1" x14ac:dyDescent="0.2"/>
    <row r="1846" spans="3:6" s="15" customFormat="1" x14ac:dyDescent="0.2">
      <c r="C1846" s="14"/>
      <c r="D1846" s="14"/>
      <c r="E1846" s="14"/>
      <c r="F1846" s="14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H71"/>
  <sheetViews>
    <sheetView topLeftCell="A2" zoomScale="110" zoomScaleNormal="110" workbookViewId="0">
      <selection activeCell="E18" sqref="E18"/>
    </sheetView>
  </sheetViews>
  <sheetFormatPr baseColWidth="10" defaultRowHeight="14.25" x14ac:dyDescent="0.2"/>
  <cols>
    <col min="1" max="1" width="2.5703125" style="10" customWidth="1"/>
    <col min="2" max="2" width="67.570312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7" width="3.140625" style="11" customWidth="1"/>
    <col min="8" max="16384" width="11.42578125" style="10"/>
  </cols>
  <sheetData>
    <row r="3" spans="2:6" ht="15" thickBot="1" x14ac:dyDescent="0.25"/>
    <row r="4" spans="2:6" ht="15" thickTop="1" x14ac:dyDescent="0.2">
      <c r="B4" s="215"/>
      <c r="C4" s="216"/>
      <c r="D4" s="217"/>
      <c r="E4" s="217"/>
      <c r="F4" s="218"/>
    </row>
    <row r="5" spans="2:6" x14ac:dyDescent="0.2">
      <c r="B5" s="219"/>
      <c r="C5" s="35"/>
      <c r="D5" s="36"/>
      <c r="E5" s="36"/>
      <c r="F5" s="220"/>
    </row>
    <row r="6" spans="2:6" x14ac:dyDescent="0.2">
      <c r="B6" s="219"/>
      <c r="C6" s="35"/>
      <c r="D6" s="36"/>
      <c r="E6" s="36"/>
      <c r="F6" s="220"/>
    </row>
    <row r="7" spans="2:6" x14ac:dyDescent="0.2">
      <c r="B7" s="219"/>
      <c r="C7" s="35"/>
      <c r="D7" s="36"/>
      <c r="E7" s="36"/>
      <c r="F7" s="221"/>
    </row>
    <row r="8" spans="2:6" x14ac:dyDescent="0.2">
      <c r="B8" s="222"/>
      <c r="C8" s="16"/>
      <c r="D8" s="16"/>
      <c r="E8" s="16"/>
      <c r="F8" s="223"/>
    </row>
    <row r="9" spans="2:6" x14ac:dyDescent="0.2">
      <c r="B9" s="396" t="s">
        <v>6</v>
      </c>
      <c r="C9" s="397"/>
      <c r="D9" s="397"/>
      <c r="E9" s="397"/>
      <c r="F9" s="398"/>
    </row>
    <row r="10" spans="2:6" x14ac:dyDescent="0.2">
      <c r="B10" s="396" t="s">
        <v>261</v>
      </c>
      <c r="C10" s="397"/>
      <c r="D10" s="397"/>
      <c r="E10" s="397"/>
      <c r="F10" s="398"/>
    </row>
    <row r="11" spans="2:6" x14ac:dyDescent="0.2">
      <c r="B11" s="396" t="s">
        <v>163</v>
      </c>
      <c r="C11" s="397"/>
      <c r="D11" s="397"/>
      <c r="E11" s="397"/>
      <c r="F11" s="398"/>
    </row>
    <row r="12" spans="2:6" ht="15" thickBot="1" x14ac:dyDescent="0.25">
      <c r="B12" s="224"/>
      <c r="C12" s="37"/>
      <c r="D12" s="38"/>
      <c r="E12" s="38"/>
      <c r="F12" s="225"/>
    </row>
    <row r="13" spans="2:6" x14ac:dyDescent="0.2">
      <c r="B13" s="226"/>
      <c r="C13" s="94"/>
      <c r="D13" s="95"/>
      <c r="E13" s="95"/>
      <c r="F13" s="227"/>
    </row>
    <row r="14" spans="2:6" x14ac:dyDescent="0.2">
      <c r="B14" s="277" t="s">
        <v>191</v>
      </c>
      <c r="C14" s="68"/>
      <c r="D14" s="96"/>
      <c r="E14" s="97"/>
      <c r="F14" s="229"/>
    </row>
    <row r="15" spans="2:6" x14ac:dyDescent="0.2">
      <c r="B15" s="228"/>
      <c r="C15" s="68"/>
      <c r="D15" s="96"/>
      <c r="E15" s="97"/>
      <c r="F15" s="229"/>
    </row>
    <row r="16" spans="2:6" x14ac:dyDescent="0.2">
      <c r="B16" s="278" t="s">
        <v>194</v>
      </c>
      <c r="C16" s="68"/>
      <c r="D16" s="96"/>
      <c r="E16" s="97"/>
      <c r="F16" s="229"/>
    </row>
    <row r="17" spans="2:7" x14ac:dyDescent="0.2">
      <c r="B17" s="279" t="s">
        <v>0</v>
      </c>
      <c r="C17" s="68"/>
      <c r="D17" s="96"/>
      <c r="E17" s="268" t="str">
        <f>+RESULTADOS!D14</f>
        <v>Septiembre</v>
      </c>
      <c r="F17" s="284" t="str">
        <f>+RESULTADOS!F14</f>
        <v>Acumulado</v>
      </c>
    </row>
    <row r="18" spans="2:7" x14ac:dyDescent="0.2">
      <c r="B18" s="230"/>
      <c r="C18" s="68"/>
      <c r="D18" s="96"/>
      <c r="E18" s="96"/>
      <c r="F18" s="229"/>
    </row>
    <row r="19" spans="2:7" ht="12.75" customHeight="1" x14ac:dyDescent="0.2">
      <c r="B19" s="231" t="s">
        <v>79</v>
      </c>
      <c r="C19" s="68"/>
      <c r="D19" s="96"/>
      <c r="E19" s="47">
        <f>+RESULTADOS!D42</f>
        <v>26697565.68</v>
      </c>
      <c r="F19" s="229">
        <f>+RESULTADOS!F42</f>
        <v>57099090.180000067</v>
      </c>
      <c r="G19" s="6"/>
    </row>
    <row r="20" spans="2:7" ht="12" customHeight="1" x14ac:dyDescent="0.2">
      <c r="B20" s="231"/>
      <c r="C20" s="68"/>
      <c r="D20" s="96"/>
      <c r="E20" s="261"/>
      <c r="F20" s="229"/>
      <c r="G20" s="6"/>
    </row>
    <row r="21" spans="2:7" ht="14.25" customHeight="1" x14ac:dyDescent="0.2">
      <c r="B21" s="209" t="s">
        <v>151</v>
      </c>
      <c r="C21" s="56"/>
      <c r="D21" s="97"/>
      <c r="E21" s="271">
        <v>14790.079999999998</v>
      </c>
      <c r="F21" s="232">
        <v>-226350.17</v>
      </c>
      <c r="G21" s="6"/>
    </row>
    <row r="22" spans="2:7" ht="14.25" customHeight="1" x14ac:dyDescent="0.2">
      <c r="B22" s="209" t="s">
        <v>105</v>
      </c>
      <c r="C22" s="56"/>
      <c r="D22" s="97"/>
      <c r="E22" s="271">
        <v>-257.25</v>
      </c>
      <c r="F22" s="232">
        <v>1233405.8799999999</v>
      </c>
      <c r="G22" s="6"/>
    </row>
    <row r="23" spans="2:7" s="39" customFormat="1" x14ac:dyDescent="0.2">
      <c r="B23" s="209" t="s">
        <v>154</v>
      </c>
      <c r="C23" s="68"/>
      <c r="D23" s="96"/>
      <c r="E23" s="271">
        <v>-1906544</v>
      </c>
      <c r="F23" s="232">
        <v>-7870998.2400000002</v>
      </c>
      <c r="G23" s="6"/>
    </row>
    <row r="24" spans="2:7" s="39" customFormat="1" ht="13.5" customHeight="1" x14ac:dyDescent="0.2">
      <c r="B24" s="209" t="s">
        <v>77</v>
      </c>
      <c r="C24" s="68"/>
      <c r="D24" s="96"/>
      <c r="E24" s="271">
        <v>237473.04</v>
      </c>
      <c r="F24" s="232">
        <v>1934615.96</v>
      </c>
      <c r="G24" s="6"/>
    </row>
    <row r="25" spans="2:7" s="39" customFormat="1" ht="13.5" customHeight="1" x14ac:dyDescent="0.2">
      <c r="B25" s="209" t="s">
        <v>119</v>
      </c>
      <c r="C25" s="68"/>
      <c r="D25" s="96"/>
      <c r="E25" s="271">
        <v>229687.59</v>
      </c>
      <c r="F25" s="232">
        <v>-689062.87</v>
      </c>
      <c r="G25" s="6"/>
    </row>
    <row r="26" spans="2:7" s="39" customFormat="1" x14ac:dyDescent="0.2">
      <c r="B26" s="209" t="s">
        <v>69</v>
      </c>
      <c r="C26" s="68"/>
      <c r="D26" s="96"/>
      <c r="E26" s="271">
        <v>1380396.45</v>
      </c>
      <c r="F26" s="232">
        <v>11893248.189999999</v>
      </c>
      <c r="G26" s="6"/>
    </row>
    <row r="27" spans="2:7" s="39" customFormat="1" x14ac:dyDescent="0.2">
      <c r="B27" s="209" t="s">
        <v>104</v>
      </c>
      <c r="C27" s="68"/>
      <c r="D27" s="96"/>
      <c r="E27" s="271">
        <v>59331.530000000013</v>
      </c>
      <c r="F27" s="232">
        <v>-2675451.14</v>
      </c>
      <c r="G27" s="6"/>
    </row>
    <row r="28" spans="2:7" s="39" customFormat="1" x14ac:dyDescent="0.2">
      <c r="B28" s="209" t="s">
        <v>78</v>
      </c>
      <c r="C28" s="68"/>
      <c r="D28" s="96"/>
      <c r="E28" s="271">
        <v>-1297002.94</v>
      </c>
      <c r="F28" s="232">
        <v>55356252.280000001</v>
      </c>
      <c r="G28" s="6"/>
    </row>
    <row r="29" spans="2:7" s="39" customFormat="1" hidden="1" x14ac:dyDescent="0.2">
      <c r="B29" s="209" t="s">
        <v>160</v>
      </c>
      <c r="C29" s="68"/>
      <c r="D29" s="96"/>
      <c r="E29" s="271"/>
      <c r="F29" s="232">
        <v>0</v>
      </c>
      <c r="G29" s="6"/>
    </row>
    <row r="30" spans="2:7" s="39" customFormat="1" x14ac:dyDescent="0.2">
      <c r="B30" s="209" t="s">
        <v>99</v>
      </c>
      <c r="C30" s="68"/>
      <c r="D30" s="96"/>
      <c r="E30" s="271">
        <v>5824451.9199999999</v>
      </c>
      <c r="F30" s="232">
        <v>39802880.5</v>
      </c>
      <c r="G30" s="6"/>
    </row>
    <row r="31" spans="2:7" s="39" customFormat="1" x14ac:dyDescent="0.2">
      <c r="B31" s="209" t="s">
        <v>238</v>
      </c>
      <c r="C31" s="68"/>
      <c r="D31" s="96"/>
      <c r="E31" s="271">
        <v>-85930062.379999995</v>
      </c>
      <c r="F31" s="232">
        <v>471231918.00999999</v>
      </c>
      <c r="G31" s="6"/>
    </row>
    <row r="32" spans="2:7" s="39" customFormat="1" ht="15" thickBot="1" x14ac:dyDescent="0.25">
      <c r="B32" s="281"/>
      <c r="C32" s="86"/>
      <c r="D32" s="282"/>
      <c r="E32" s="339"/>
      <c r="F32" s="283"/>
      <c r="G32" s="28"/>
    </row>
    <row r="33" spans="2:7" ht="16.5" customHeight="1" thickTop="1" thickBot="1" x14ac:dyDescent="0.25">
      <c r="B33" s="280" t="s">
        <v>192</v>
      </c>
      <c r="C33" s="98"/>
      <c r="D33" s="99" t="e">
        <f>+#REF!</f>
        <v>#REF!</v>
      </c>
      <c r="E33" s="388">
        <f>SUM(E19:E32)</f>
        <v>-54690170.280000001</v>
      </c>
      <c r="F33" s="240">
        <f>SUM(F19:F32)</f>
        <v>627089548.58000004</v>
      </c>
      <c r="G33" s="6"/>
    </row>
    <row r="34" spans="2:7" ht="14.25" customHeight="1" x14ac:dyDescent="0.2">
      <c r="B34" s="236"/>
      <c r="C34" s="94"/>
      <c r="D34" s="95"/>
      <c r="E34" s="389"/>
      <c r="F34" s="227"/>
      <c r="G34" s="6"/>
    </row>
    <row r="35" spans="2:7" x14ac:dyDescent="0.2">
      <c r="B35" s="228" t="s">
        <v>208</v>
      </c>
      <c r="C35" s="68"/>
      <c r="D35" s="96"/>
      <c r="E35" s="390"/>
      <c r="F35" s="229"/>
      <c r="G35" s="6"/>
    </row>
    <row r="36" spans="2:7" x14ac:dyDescent="0.2">
      <c r="B36" s="237"/>
      <c r="C36" s="68"/>
      <c r="D36" s="96"/>
      <c r="E36" s="267"/>
      <c r="F36" s="238"/>
      <c r="G36" s="6"/>
    </row>
    <row r="37" spans="2:7" x14ac:dyDescent="0.2">
      <c r="B37" s="239" t="s">
        <v>195</v>
      </c>
      <c r="C37" s="68"/>
      <c r="D37" s="96"/>
      <c r="E37" s="259">
        <v>-7401897.8600000003</v>
      </c>
      <c r="F37" s="233">
        <v>-67345250.719999999</v>
      </c>
      <c r="G37" s="6">
        <v>54483800.640000001</v>
      </c>
    </row>
    <row r="38" spans="2:7" ht="12.75" customHeight="1" x14ac:dyDescent="0.2">
      <c r="B38" s="239" t="s">
        <v>80</v>
      </c>
      <c r="C38" s="56"/>
      <c r="D38" s="97"/>
      <c r="E38" s="259">
        <v>167118.82999999999</v>
      </c>
      <c r="F38" s="233">
        <v>-25683589.580000002</v>
      </c>
      <c r="G38" s="6"/>
    </row>
    <row r="39" spans="2:7" x14ac:dyDescent="0.2">
      <c r="B39" s="239" t="s">
        <v>81</v>
      </c>
      <c r="C39" s="56"/>
      <c r="D39" s="97"/>
      <c r="E39" s="259">
        <v>126671.50999999998</v>
      </c>
      <c r="F39" s="233">
        <v>-2886333.3600000003</v>
      </c>
      <c r="G39" s="6"/>
    </row>
    <row r="40" spans="2:7" hidden="1" x14ac:dyDescent="0.2">
      <c r="B40" s="239" t="s">
        <v>82</v>
      </c>
      <c r="C40" s="56"/>
      <c r="D40" s="97"/>
      <c r="E40" s="259">
        <v>0</v>
      </c>
      <c r="F40" s="233">
        <v>0</v>
      </c>
      <c r="G40" s="6"/>
    </row>
    <row r="41" spans="2:7" ht="12.75" customHeight="1" x14ac:dyDescent="0.2">
      <c r="B41" s="239" t="s">
        <v>90</v>
      </c>
      <c r="C41" s="56"/>
      <c r="D41" s="97"/>
      <c r="E41" s="259">
        <v>346469.4</v>
      </c>
      <c r="F41" s="233">
        <v>2787997.71</v>
      </c>
      <c r="G41" s="6"/>
    </row>
    <row r="42" spans="2:7" ht="12.75" customHeight="1" x14ac:dyDescent="0.2">
      <c r="B42" s="239" t="s">
        <v>209</v>
      </c>
      <c r="C42" s="56"/>
      <c r="D42" s="97"/>
      <c r="E42" s="391">
        <v>21497.63</v>
      </c>
      <c r="F42" s="233">
        <v>193478.67</v>
      </c>
      <c r="G42" s="6"/>
    </row>
    <row r="43" spans="2:7" ht="15" thickBot="1" x14ac:dyDescent="0.25">
      <c r="B43" s="234"/>
      <c r="C43" s="98"/>
      <c r="D43" s="99"/>
      <c r="E43" s="260"/>
      <c r="F43" s="240"/>
      <c r="G43" s="6"/>
    </row>
    <row r="44" spans="2:7" ht="15.75" customHeight="1" thickBot="1" x14ac:dyDescent="0.25">
      <c r="B44" s="241" t="s">
        <v>210</v>
      </c>
      <c r="C44" s="100"/>
      <c r="D44" s="101" t="e">
        <f>+#REF!</f>
        <v>#REF!</v>
      </c>
      <c r="E44" s="112">
        <f>SUM(E37:E43)</f>
        <v>-6740140.4900000002</v>
      </c>
      <c r="F44" s="235">
        <f>SUM(F37:F43)</f>
        <v>-92933697.280000001</v>
      </c>
      <c r="G44" s="6"/>
    </row>
    <row r="45" spans="2:7" ht="15.75" customHeight="1" x14ac:dyDescent="0.2">
      <c r="B45" s="256"/>
      <c r="C45" s="94"/>
      <c r="D45" s="95"/>
      <c r="E45" s="257"/>
      <c r="F45" s="227"/>
      <c r="G45" s="6"/>
    </row>
    <row r="46" spans="2:7" hidden="1" x14ac:dyDescent="0.2">
      <c r="B46" s="237"/>
      <c r="C46" s="68"/>
      <c r="D46" s="96"/>
      <c r="E46" s="96"/>
      <c r="F46" s="229"/>
      <c r="G46" s="6"/>
    </row>
    <row r="47" spans="2:7" x14ac:dyDescent="0.2">
      <c r="B47" s="277" t="s">
        <v>7</v>
      </c>
      <c r="C47" s="68"/>
      <c r="D47" s="96"/>
      <c r="E47" s="96"/>
      <c r="F47" s="229"/>
      <c r="G47" s="6"/>
    </row>
    <row r="48" spans="2:7" x14ac:dyDescent="0.2">
      <c r="B48" s="237"/>
      <c r="C48" s="68"/>
      <c r="D48" s="96"/>
      <c r="E48" s="96"/>
      <c r="F48" s="229"/>
      <c r="G48" s="6"/>
    </row>
    <row r="49" spans="2:8" ht="12.75" hidden="1" customHeight="1" x14ac:dyDescent="0.2">
      <c r="B49" s="209" t="s">
        <v>91</v>
      </c>
      <c r="C49" s="68"/>
      <c r="D49" s="96"/>
      <c r="E49" s="50">
        <v>0</v>
      </c>
      <c r="F49" s="238">
        <v>0</v>
      </c>
      <c r="G49" s="6"/>
      <c r="H49" s="11"/>
    </row>
    <row r="50" spans="2:8" ht="12.75" hidden="1" customHeight="1" x14ac:dyDescent="0.2">
      <c r="B50" s="209" t="s">
        <v>37</v>
      </c>
      <c r="C50" s="68"/>
      <c r="D50" s="96"/>
      <c r="E50" s="275">
        <v>0</v>
      </c>
      <c r="F50" s="238">
        <v>0</v>
      </c>
      <c r="G50" s="6"/>
      <c r="H50" s="11"/>
    </row>
    <row r="51" spans="2:8" ht="12.75" hidden="1" customHeight="1" x14ac:dyDescent="0.2">
      <c r="B51" s="209" t="s">
        <v>100</v>
      </c>
      <c r="C51" s="68"/>
      <c r="D51" s="96"/>
      <c r="E51" s="66">
        <v>0</v>
      </c>
      <c r="F51" s="238">
        <v>0</v>
      </c>
      <c r="G51" s="6"/>
      <c r="H51" s="11"/>
    </row>
    <row r="52" spans="2:8" hidden="1" x14ac:dyDescent="0.2">
      <c r="B52" s="209" t="s">
        <v>127</v>
      </c>
      <c r="C52" s="68"/>
      <c r="D52" s="96"/>
      <c r="E52" s="66">
        <v>0</v>
      </c>
      <c r="F52" s="238">
        <v>0</v>
      </c>
      <c r="G52" s="6"/>
      <c r="H52" s="11"/>
    </row>
    <row r="53" spans="2:8" hidden="1" x14ac:dyDescent="0.2">
      <c r="B53" s="209" t="s">
        <v>120</v>
      </c>
      <c r="C53" s="68"/>
      <c r="D53" s="96"/>
      <c r="E53" s="66">
        <v>0</v>
      </c>
      <c r="F53" s="238">
        <v>0</v>
      </c>
      <c r="G53" s="6"/>
      <c r="H53" s="11"/>
    </row>
    <row r="54" spans="2:8" x14ac:dyDescent="0.2">
      <c r="B54" s="209" t="s">
        <v>94</v>
      </c>
      <c r="C54" s="68"/>
      <c r="D54" s="96"/>
      <c r="E54" s="66">
        <v>0</v>
      </c>
      <c r="F54" s="238">
        <v>-2887769.07</v>
      </c>
      <c r="G54" s="6"/>
      <c r="H54" s="11"/>
    </row>
    <row r="55" spans="2:8" ht="15" thickBot="1" x14ac:dyDescent="0.25">
      <c r="B55" s="234"/>
      <c r="C55" s="98"/>
      <c r="D55" s="99"/>
      <c r="E55" s="99"/>
      <c r="F55" s="240"/>
      <c r="G55" s="6"/>
      <c r="H55" s="11"/>
    </row>
    <row r="56" spans="2:8" ht="15.75" customHeight="1" thickBot="1" x14ac:dyDescent="0.25">
      <c r="B56" s="276" t="s">
        <v>8</v>
      </c>
      <c r="C56" s="102"/>
      <c r="D56" s="103" t="e">
        <f>+#REF!</f>
        <v>#REF!</v>
      </c>
      <c r="E56" s="112">
        <f>SUM(E49:E55)</f>
        <v>0</v>
      </c>
      <c r="F56" s="235">
        <f>SUM(F49:F55)</f>
        <v>-2887769.07</v>
      </c>
      <c r="G56" s="6"/>
      <c r="H56" s="11"/>
    </row>
    <row r="57" spans="2:8" x14ac:dyDescent="0.2">
      <c r="B57" s="236"/>
      <c r="C57" s="94"/>
      <c r="D57" s="95"/>
      <c r="E57" s="95"/>
      <c r="F57" s="227"/>
      <c r="G57" s="6"/>
      <c r="H57" s="11"/>
    </row>
    <row r="58" spans="2:8" x14ac:dyDescent="0.2">
      <c r="B58" s="237"/>
      <c r="C58" s="68"/>
      <c r="D58" s="96"/>
      <c r="E58" s="96"/>
      <c r="F58" s="229"/>
      <c r="G58" s="6"/>
      <c r="H58" s="11"/>
    </row>
    <row r="59" spans="2:8" x14ac:dyDescent="0.2">
      <c r="B59" s="239" t="s">
        <v>25</v>
      </c>
      <c r="C59" s="56"/>
      <c r="D59" s="97"/>
      <c r="E59" s="92">
        <f>+E44+E33+E56+1</f>
        <v>-61430309.770000003</v>
      </c>
      <c r="F59" s="242">
        <f>619395957.68+E59-26697565.68</f>
        <v>531268082.22999996</v>
      </c>
      <c r="H59" s="11"/>
    </row>
    <row r="60" spans="2:8" x14ac:dyDescent="0.2">
      <c r="B60" s="239" t="s">
        <v>92</v>
      </c>
      <c r="C60" s="56"/>
      <c r="D60" s="97"/>
      <c r="E60" s="50">
        <v>891198572.05999994</v>
      </c>
      <c r="F60" s="238">
        <v>298500180.06</v>
      </c>
      <c r="H60" s="11"/>
    </row>
    <row r="61" spans="2:8" ht="15" thickBot="1" x14ac:dyDescent="0.25">
      <c r="B61" s="234"/>
      <c r="C61" s="98"/>
      <c r="D61" s="99"/>
      <c r="E61" s="99" t="s">
        <v>68</v>
      </c>
      <c r="F61" s="287"/>
      <c r="H61" s="11"/>
    </row>
    <row r="62" spans="2:8" ht="18" customHeight="1" thickBot="1" x14ac:dyDescent="0.25">
      <c r="B62" s="250" t="s">
        <v>193</v>
      </c>
      <c r="C62" s="243"/>
      <c r="D62" s="244" t="e">
        <f>+#REF!+#REF!</f>
        <v>#REF!</v>
      </c>
      <c r="E62" s="245">
        <f>SUM(E59:E61)</f>
        <v>829768262.28999996</v>
      </c>
      <c r="F62" s="246">
        <f>SUM(F59:F61)</f>
        <v>829768262.28999996</v>
      </c>
      <c r="H62" s="11"/>
    </row>
    <row r="63" spans="2:8" ht="15" thickTop="1" x14ac:dyDescent="0.2">
      <c r="B63" s="42"/>
      <c r="C63" s="55"/>
      <c r="D63" s="107"/>
      <c r="E63" s="107"/>
      <c r="F63" s="108"/>
      <c r="H63" s="11"/>
    </row>
    <row r="64" spans="2:8" x14ac:dyDescent="0.2">
      <c r="H64" s="11"/>
    </row>
    <row r="65" spans="4:8" x14ac:dyDescent="0.2">
      <c r="D65" s="13"/>
      <c r="E65" s="13"/>
      <c r="H65" s="11"/>
    </row>
    <row r="66" spans="4:8" x14ac:dyDescent="0.2">
      <c r="H66" s="11"/>
    </row>
    <row r="67" spans="4:8" x14ac:dyDescent="0.2">
      <c r="H67" s="11"/>
    </row>
    <row r="68" spans="4:8" x14ac:dyDescent="0.2">
      <c r="H68" s="11"/>
    </row>
    <row r="69" spans="4:8" x14ac:dyDescent="0.2">
      <c r="H69" s="11"/>
    </row>
    <row r="70" spans="4:8" x14ac:dyDescent="0.2">
      <c r="H70" s="11"/>
    </row>
    <row r="71" spans="4:8" x14ac:dyDescent="0.2">
      <c r="H71" s="11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2023-10-13T19:16:25Z</cp:lastPrinted>
  <dcterms:created xsi:type="dcterms:W3CDTF">2005-02-18T21:21:25Z</dcterms:created>
  <dcterms:modified xsi:type="dcterms:W3CDTF">2023-10-13T20:23:57Z</dcterms:modified>
</cp:coreProperties>
</file>