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ENERO\"/>
    </mc:Choice>
  </mc:AlternateContent>
  <bookViews>
    <workbookView xWindow="0" yWindow="0" windowWidth="28800" windowHeight="11145" tabRatio="790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F'!$B$4:$F$73</definedName>
    <definedName name="_xlnm.Print_Area" localSheetId="2">'NOTAS   '!$B$2:$J$163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D25" i="11" l="1"/>
  <c r="F24" i="11"/>
  <c r="F21" i="11"/>
  <c r="F20" i="11"/>
  <c r="F38" i="10"/>
  <c r="H36" i="23"/>
  <c r="H120" i="23"/>
  <c r="F25" i="11" l="1"/>
  <c r="H23" i="10"/>
  <c r="H26" i="10"/>
  <c r="F60" i="31" l="1"/>
  <c r="F59" i="31"/>
  <c r="F38" i="31"/>
  <c r="F39" i="31"/>
  <c r="F40" i="31"/>
  <c r="F41" i="31"/>
  <c r="F42" i="31"/>
  <c r="F37" i="31"/>
  <c r="F22" i="31"/>
  <c r="F23" i="31"/>
  <c r="F24" i="31"/>
  <c r="F25" i="31"/>
  <c r="F26" i="31"/>
  <c r="F27" i="31"/>
  <c r="F28" i="31"/>
  <c r="F29" i="31"/>
  <c r="F30" i="31"/>
  <c r="F31" i="31"/>
  <c r="F21" i="31"/>
  <c r="F33" i="11" l="1"/>
  <c r="F32" i="11"/>
  <c r="F31" i="11"/>
  <c r="F30" i="11"/>
  <c r="F29" i="11"/>
  <c r="F34" i="11" l="1"/>
  <c r="F42" i="11" s="1"/>
  <c r="H29" i="10"/>
  <c r="H31" i="10" s="1"/>
  <c r="G79" i="23" l="1"/>
  <c r="G70" i="23"/>
  <c r="F52" i="10" l="1"/>
  <c r="G73" i="23"/>
  <c r="G72" i="23" l="1"/>
  <c r="I68" i="23"/>
  <c r="I69" i="23"/>
  <c r="I70" i="23"/>
  <c r="I71" i="23"/>
  <c r="I72" i="23"/>
  <c r="I73" i="23"/>
  <c r="I74" i="23"/>
  <c r="I75" i="23"/>
  <c r="I77" i="23"/>
  <c r="I78" i="23"/>
  <c r="I79" i="23"/>
  <c r="I80" i="23"/>
  <c r="I67" i="23"/>
  <c r="H52" i="10" l="1"/>
  <c r="H28" i="23" l="1"/>
  <c r="E62" i="31" l="1"/>
  <c r="D34" i="11" l="1"/>
  <c r="H44" i="10" l="1"/>
  <c r="H38" i="10"/>
  <c r="H46" i="10" l="1"/>
  <c r="E44" i="31" l="1"/>
  <c r="F44" i="31"/>
  <c r="F54" i="31" l="1"/>
  <c r="B10" i="11" l="1"/>
  <c r="C8" i="23" s="1"/>
  <c r="D62" i="31" l="1"/>
  <c r="F62" i="31"/>
  <c r="F56" i="31"/>
  <c r="E56" i="31"/>
  <c r="D56" i="31"/>
  <c r="D44" i="31"/>
  <c r="D33" i="31"/>
  <c r="F17" i="31"/>
  <c r="E17" i="31"/>
  <c r="F38" i="11"/>
  <c r="D38" i="11"/>
  <c r="F18" i="11"/>
  <c r="F17" i="11"/>
  <c r="I151" i="23"/>
  <c r="H147" i="23"/>
  <c r="H131" i="23"/>
  <c r="E105" i="23"/>
  <c r="E104" i="23"/>
  <c r="E106" i="23" s="1"/>
  <c r="I100" i="23"/>
  <c r="H100" i="23"/>
  <c r="G100" i="23"/>
  <c r="F100" i="23"/>
  <c r="E100" i="23"/>
  <c r="H76" i="23"/>
  <c r="H81" i="23" s="1"/>
  <c r="G81" i="23"/>
  <c r="H57" i="23"/>
  <c r="H50" i="23"/>
  <c r="H42" i="23"/>
  <c r="H22" i="23"/>
  <c r="C9" i="23"/>
  <c r="H54" i="10"/>
  <c r="J47" i="10"/>
  <c r="J54" i="10" s="1"/>
  <c r="F44" i="10"/>
  <c r="F46" i="10" s="1"/>
  <c r="F54" i="10" s="1"/>
  <c r="J30" i="10"/>
  <c r="J22" i="10"/>
  <c r="L57" i="166"/>
  <c r="L49" i="166"/>
  <c r="L44" i="166"/>
  <c r="L47" i="166" s="1"/>
  <c r="L48" i="166" s="1"/>
  <c r="J31" i="10" l="1"/>
  <c r="I76" i="23"/>
  <c r="H44" i="23"/>
  <c r="H30" i="23"/>
  <c r="I81" i="23"/>
  <c r="F40" i="11"/>
  <c r="D40" i="11"/>
  <c r="F23" i="10" l="1"/>
  <c r="F29" i="10"/>
  <c r="D42" i="11"/>
  <c r="F19" i="31"/>
  <c r="F33" i="31" s="1"/>
  <c r="F31" i="10" l="1"/>
  <c r="H75" i="10"/>
  <c r="E19" i="31"/>
  <c r="E33" i="31" l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<sst xmlns="http://schemas.openxmlformats.org/spreadsheetml/2006/main" count="298" uniqueCount="280">
  <si>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</si>
  <si>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</si>
  <si>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</si>
  <si>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</si>
  <si>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</si>
  <si>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</si>
  <si>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</si>
  <si>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</si>
  <si>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</si>
  <si>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</si>
  <si>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</si>
  <si>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</si>
  <si>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</si>
  <si>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</si>
  <si>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</si>
  <si>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</si>
  <si>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</si>
  <si>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</si>
  <si>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</si>
  <si>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</si>
  <si>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</si>
  <si>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</si>
  <si>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</si>
  <si>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</si>
  <si>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</si>
  <si>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</si>
  <si>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</si>
  <si>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</si>
  <si>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</si>
  <si>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</si>
  <si>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</si>
  <si>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</si>
  <si>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</si>
  <si>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</si>
  <si>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</si>
  <si>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</si>
  <si>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</si>
  <si>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</si>
  <si>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</si>
  <si>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</si>
  <si>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</si>
  <si>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</si>
  <si>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</si>
  <si>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</si>
  <si>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</si>
  <si>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</si>
  <si>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</si>
  <si>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</si>
  <si>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</si>
  <si>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</si>
  <si>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</si>
  <si>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</si>
  <si>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</si>
  <si>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</si>
  <si>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</si>
  <si>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</si>
  <si>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</si>
  <si>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</si>
  <si>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</si>
  <si>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</si>
  <si>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</si>
  <si>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</si>
  <si>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</si>
  <si>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</si>
  <si>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</si>
  <si>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</si>
  <si>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</si>
  <si>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</si>
  <si>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</si>
  <si>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</si>
  <si>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</si>
  <si>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</si>
  <si>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</si>
  <si>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</si>
  <si>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</si>
  <si>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</si>
  <si>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</si>
  <si>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</si>
  <si>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</si>
  <si>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</si>
  <si>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</si>
  <si>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</si>
  <si>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</si>
  <si>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</si>
  <si>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</si>
  <si>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</si>
  <si>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</si>
  <si>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</si>
  <si>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</si>
  <si>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</si>
  <si>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</si>
  <si>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</si>
  <si>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</si>
  <si>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</si>
  <si>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</si>
  <si>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</si>
  <si>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</si>
  <si>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</si>
  <si>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</si>
  <si>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</si>
  <si>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</si>
  <si>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</si>
  <si>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</si>
  <si>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</si>
  <si>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</si>
  <si>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</si>
  <si>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</si>
  <si>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</si>
  <si>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</si>
  <si>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</si>
  <si>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</si>
  <si>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</si>
  <si>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</si>
  <si>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</si>
  <si>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</si>
  <si>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</si>
  <si>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</si>
  <si>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</si>
  <si>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</si>
  <si>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</si>
  <si>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</si>
  <si>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</si>
  <si>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</si>
  <si>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</si>
  <si>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</si>
  <si>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</si>
  <si>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</si>
  <si>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</si>
  <si>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</si>
  <si>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</si>
  <si>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</si>
  <si>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</si>
  <si>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</si>
  <si>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</si>
  <si>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</si>
  <si>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</si>
  <si>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</si>
  <si>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</si>
  <si>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</si>
  <si>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</si>
  <si>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</si>
  <si>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</si>
  <si>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</si>
  <si>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</si>
  <si>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</si>
  <si>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</si>
  <si>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</si>
  <si>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</si>
  <si>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</si>
  <si>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</si>
  <si>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</si>
  <si>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</si>
  <si>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</si>
  <si>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</si>
  <si>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</si>
  <si>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</si>
  <si>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</si>
  <si>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</si>
  <si>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</si>
  <si>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</si>
  <si>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</si>
  <si>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</si>
  <si>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</si>
  <si>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</si>
  <si>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</si>
  <si>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</si>
  <si>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</si>
  <si>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</si>
  <si>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</si>
  <si>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</si>
  <si>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</si>
  <si>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</si>
  <si>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</si>
  <si>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</si>
  <si>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</si>
  <si>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</si>
  <si>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</si>
  <si>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</si>
  <si>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</si>
  <si>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</si>
  <si>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</si>
  <si>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</si>
  <si>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</si>
  <si>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</si>
  <si>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</si>
  <si>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</si>
  <si>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</si>
  <si>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</si>
  <si>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</si>
  <si>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</si>
  <si>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</si>
  <si>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</si>
  <si>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</si>
  <si>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</si>
  <si>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</si>
  <si>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</si>
  <si>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</si>
  <si>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</si>
  <si>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</si>
  <si>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</si>
  <si>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</si>
  <si>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</si>
  <si>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</si>
  <si>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</si>
  <si>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</si>
  <si>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</si>
  <si>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</si>
  <si>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</si>
  <si>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</si>
  <si>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</si>
  <si>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Equipos y Sotfware de Informatica en transito</t>
  </si>
  <si>
    <t>Lic. Dario Pereyra</t>
  </si>
  <si>
    <t xml:space="preserve">           Lic. Dario Pereyra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</si>
  <si>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</si>
  <si>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</si>
  <si>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</si>
  <si>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</si>
  <si>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</si>
  <si>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</si>
  <si>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</si>
  <si>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</si>
  <si>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</si>
  <si>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</si>
  <si>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</si>
  <si>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</si>
  <si>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</si>
  <si>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</si>
  <si>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</si>
  <si>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</si>
  <si>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</si>
  <si>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</si>
  <si>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>Público.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</si>
  <si>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</si>
  <si>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</si>
  <si>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</si>
  <si>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</si>
  <si>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</si>
  <si>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</si>
  <si>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</si>
  <si>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</si>
  <si>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</si>
  <si>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</si>
  <si>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</si>
  <si>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</si>
  <si>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</si>
  <si>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</si>
  <si>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</si>
  <si>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</si>
  <si>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</si>
  <si>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</si>
  <si>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               Dr. Jesús Feris Iglesias</t>
  </si>
  <si>
    <t xml:space="preserve">                                                               Dr. Jesús Feris Iglesias</t>
  </si>
  <si>
    <t xml:space="preserve">                                                          Dr. Jesús Feris Iglesias</t>
  </si>
  <si>
    <t>Lic. Bienvenido Núñez</t>
  </si>
  <si>
    <t>Director Financiero</t>
  </si>
  <si>
    <t xml:space="preserve">                                                                Superintendente</t>
  </si>
  <si>
    <t>Sueldos por pagar</t>
  </si>
  <si>
    <t>de Contabilidad Gubernamental,   su reglamento  de  aplicación  (Decreto No. 526-09, del 21 de julio de 2009),  y las Normas</t>
  </si>
  <si>
    <t xml:space="preserve">la base de acumulación  (o devengado) conforme a las estipulaciones de las Normas Internacionales de Contabilidad del Sector </t>
  </si>
  <si>
    <t xml:space="preserve">     la maternidad de una empleada afiliada al Seguro Familiar de Salud (SFS). En ese sentido, se recibe y registra como ingreso, los </t>
  </si>
  <si>
    <t>tasaciones realizadas por firmas independientes.</t>
  </si>
  <si>
    <t xml:space="preserve">deterioro,  a excepción de los terrenos y edificios,   los cuales están contabilizados a su valor de mercado basado en las </t>
  </si>
  <si>
    <t>La depreciación de mobiliario y equipos se calcula sobre la base del costo histórico y los inmuebles sobre el costo actualizado.</t>
  </si>
  <si>
    <t>La depreciación es reconocida en los resultados con base en el método de línea recta sobre las vidas útiles estimadas de cada</t>
  </si>
  <si>
    <t>parte de una partida de propiedad, mobiliarios y equipos, puestos que estas reflejan el cumplimiento de las normas previstas</t>
  </si>
  <si>
    <t>para tales fines.</t>
  </si>
  <si>
    <t>Los elementos de propiedad, mobiliarios y equipos se deprecian desde la fecha en la que estén instaladas y listas para su uso</t>
  </si>
  <si>
    <t>o en el caso de activos construidos internamente, desde la fecha que el activo esté completado y en condiciones de ser usado.</t>
  </si>
  <si>
    <t>Cualquier ganancia o pérdida de la venta de un elemento de propiedad, mobiliarios y equipos (calculada como, la diferencia</t>
  </si>
  <si>
    <t>entre el valor obtenido de la disposición y el valor en libros del activo) se reconocen en resultados.</t>
  </si>
  <si>
    <t xml:space="preserve">Una porción de un activo   tiene vida útil  diferente,  se contabiliza  por  componente, es decir como un activo separado. </t>
  </si>
  <si>
    <t>Al 31 DE ENERO 2023</t>
  </si>
  <si>
    <t>AL 31 ENERO 2023</t>
  </si>
  <si>
    <t>Enero</t>
  </si>
  <si>
    <t>DEL 01 DE ENERO AL 31 DE ENERO 2023</t>
  </si>
  <si>
    <t>La cuenta Retenciones y Contribuciones por pagar al 31 de enero del 2023, se desglosan de la siguiente manera:</t>
  </si>
  <si>
    <t>La cuenta Obligaciones por pagar al 31 de enero 2023 de la SISALRIL, se desglosan de la siguiente manera:</t>
  </si>
  <si>
    <t>Las cuentas por pagar proveedores al 31 de enero del 2023 de la SISALRIL.</t>
  </si>
  <si>
    <t>Al 31 de enero 2023, ésta cuenta se desglosa como sigue:</t>
  </si>
  <si>
    <t>Estos recursos están formados por dos partidas, las cuales una de ella representada por un valor ascendente por RD$338,397,507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</si>
</sst>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3" formatCode="#,##0.00_ ;\-#,##0.00\ "/>
  </numFmts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70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62" fillId="0" borderId="0" applyFont="0" applyFill="0" applyBorder="0" applyAlignment="0" applyProtection="0"/>
    <xf numFmtId="167" fontId="63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5" fillId="0" borderId="0" applyFont="0" applyFill="0" applyBorder="0" applyAlignment="0" applyProtection="0"/>
  </cellStyleXfs>
  <cellXfs count="426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0" fontId="13" fillId="0" borderId="0" xfId="35" applyNumberFormat="1" applyFont="1" applyFill="1" applyBorder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4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5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6" xfId="35" applyNumberFormat="1" applyFont="1" applyFill="1" applyBorder="1"/>
    <xf numFmtId="0" fontId="13" fillId="25" borderId="27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5" xfId="35" applyNumberFormat="1" applyFont="1" applyFill="1" applyBorder="1"/>
    <xf numFmtId="0" fontId="13" fillId="25" borderId="16" xfId="0" applyFont="1" applyFill="1" applyBorder="1"/>
    <xf numFmtId="0" fontId="10" fillId="25" borderId="28" xfId="0" applyFont="1" applyFill="1" applyBorder="1" applyAlignment="1">
      <alignment horizontal="center" vertical="center" wrapTex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37" fontId="10" fillId="25" borderId="25" xfId="0" applyNumberFormat="1" applyFont="1" applyFill="1" applyBorder="1"/>
    <xf numFmtId="49" fontId="20" fillId="25" borderId="0" xfId="0" applyNumberFormat="1" applyFont="1" applyFill="1" applyBorder="1"/>
    <xf numFmtId="37" fontId="10" fillId="25" borderId="24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5" xfId="35" applyNumberFormat="1" applyFont="1" applyFill="1" applyBorder="1"/>
    <xf numFmtId="165" fontId="13" fillId="25" borderId="24" xfId="35" applyFont="1" applyFill="1" applyBorder="1"/>
    <xf numFmtId="165" fontId="10" fillId="25" borderId="24" xfId="35" applyFont="1" applyFill="1" applyBorder="1"/>
    <xf numFmtId="165" fontId="10" fillId="25" borderId="24" xfId="35" applyFont="1" applyFill="1" applyBorder="1" applyAlignment="1">
      <alignment horizontal="right"/>
    </xf>
    <xf numFmtId="3" fontId="13" fillId="25" borderId="24" xfId="0" applyNumberFormat="1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29" xfId="35" applyFont="1" applyFill="1" applyBorder="1"/>
    <xf numFmtId="40" fontId="10" fillId="25" borderId="29" xfId="0" applyNumberFormat="1" applyFont="1" applyFill="1" applyBorder="1"/>
    <xf numFmtId="165" fontId="10" fillId="25" borderId="29" xfId="35" applyFont="1" applyFill="1" applyBorder="1" applyAlignment="1">
      <alignment horizontal="left"/>
    </xf>
    <xf numFmtId="40" fontId="10" fillId="25" borderId="29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29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29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0" fontId="13" fillId="25" borderId="24" xfId="0" applyFont="1" applyFill="1" applyBorder="1"/>
    <xf numFmtId="165" fontId="13" fillId="25" borderId="32" xfId="35" applyFont="1" applyFill="1" applyBorder="1" applyAlignment="1">
      <alignment horizontal="center"/>
    </xf>
    <xf numFmtId="0" fontId="10" fillId="25" borderId="33" xfId="35" applyNumberFormat="1" applyFont="1" applyFill="1" applyBorder="1"/>
    <xf numFmtId="0" fontId="10" fillId="25" borderId="34" xfId="35" applyNumberFormat="1" applyFont="1" applyFill="1" applyBorder="1" applyAlignment="1">
      <alignment horizontal="center" vertical="center"/>
    </xf>
    <xf numFmtId="0" fontId="13" fillId="25" borderId="35" xfId="35" applyNumberFormat="1" applyFont="1" applyFill="1" applyBorder="1"/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7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38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4" xfId="0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5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4" xfId="35" applyFont="1" applyFill="1" applyBorder="1"/>
    <xf numFmtId="0" fontId="43" fillId="25" borderId="24" xfId="35" applyNumberFormat="1" applyFont="1" applyFill="1" applyBorder="1"/>
    <xf numFmtId="3" fontId="43" fillId="25" borderId="24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4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0" xfId="0" applyNumberFormat="1" applyFont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6" xfId="0" applyFont="1" applyFill="1" applyBorder="1"/>
    <xf numFmtId="0" fontId="3" fillId="25" borderId="24" xfId="0" applyFont="1" applyFill="1" applyBorder="1"/>
    <xf numFmtId="166" fontId="46" fillId="25" borderId="24" xfId="35" applyNumberFormat="1" applyFont="1" applyFill="1" applyBorder="1"/>
    <xf numFmtId="0" fontId="46" fillId="25" borderId="24" xfId="0" applyFont="1" applyFill="1" applyBorder="1"/>
    <xf numFmtId="0" fontId="46" fillId="25" borderId="27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165" fontId="6" fillId="25" borderId="0" xfId="35" applyFont="1" applyFill="1" applyBorder="1"/>
    <xf numFmtId="0" fontId="13" fillId="25" borderId="26" xfId="0" applyFont="1" applyFill="1" applyBorder="1"/>
    <xf numFmtId="166" fontId="13" fillId="25" borderId="24" xfId="0" applyNumberFormat="1" applyFont="1" applyFill="1" applyBorder="1"/>
    <xf numFmtId="165" fontId="13" fillId="25" borderId="24" xfId="0" applyNumberFormat="1" applyFont="1" applyFill="1" applyBorder="1"/>
    <xf numFmtId="0" fontId="13" fillId="25" borderId="27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1" xfId="0" applyFont="1" applyFill="1" applyBorder="1"/>
    <xf numFmtId="166" fontId="10" fillId="24" borderId="42" xfId="35" applyNumberFormat="1" applyFont="1" applyFill="1" applyBorder="1"/>
    <xf numFmtId="0" fontId="10" fillId="25" borderId="43" xfId="0" applyFont="1" applyFill="1" applyBorder="1"/>
    <xf numFmtId="166" fontId="10" fillId="25" borderId="44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1" xfId="0" applyFont="1" applyFill="1" applyBorder="1"/>
    <xf numFmtId="166" fontId="10" fillId="25" borderId="45" xfId="35" applyNumberFormat="1" applyFont="1" applyFill="1" applyBorder="1"/>
    <xf numFmtId="0" fontId="10" fillId="25" borderId="43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2" xfId="35" applyNumberFormat="1" applyFont="1" applyFill="1" applyBorder="1"/>
    <xf numFmtId="0" fontId="10" fillId="25" borderId="46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39" xfId="35" applyFont="1" applyFill="1" applyBorder="1"/>
    <xf numFmtId="40" fontId="10" fillId="24" borderId="39" xfId="0" applyNumberFormat="1" applyFont="1" applyFill="1" applyBorder="1"/>
    <xf numFmtId="38" fontId="10" fillId="24" borderId="39" xfId="0" applyNumberFormat="1" applyFont="1" applyFill="1" applyBorder="1"/>
    <xf numFmtId="38" fontId="10" fillId="24" borderId="47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3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6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1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6" xfId="0" applyFont="1" applyFill="1" applyBorder="1"/>
    <xf numFmtId="40" fontId="10" fillId="25" borderId="24" xfId="0" applyNumberFormat="1" applyFont="1" applyFill="1" applyBorder="1"/>
    <xf numFmtId="166" fontId="10" fillId="25" borderId="27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0" fontId="6" fillId="26" borderId="0" xfId="0" applyFont="1" applyFill="1"/>
    <xf numFmtId="166" fontId="10" fillId="0" borderId="42" xfId="35" applyNumberFormat="1" applyFont="1" applyFill="1" applyBorder="1"/>
    <xf numFmtId="37" fontId="6" fillId="25" borderId="0" xfId="0" applyNumberFormat="1" applyFont="1" applyFill="1" applyBorder="1"/>
    <xf numFmtId="168" fontId="13" fillId="0" borderId="0" xfId="0" applyNumberFormat="1" applyFont="1" applyFill="1" applyBorder="1"/>
    <xf numFmtId="169" fontId="13" fillId="0" borderId="0" xfId="0" applyNumberFormat="1" applyFont="1"/>
    <xf numFmtId="168" fontId="13" fillId="0" borderId="0" xfId="50" applyNumberFormat="1" applyFont="1"/>
    <xf numFmtId="165" fontId="17" fillId="0" borderId="0" xfId="35" applyFont="1" applyFill="1" applyBorder="1"/>
    <xf numFmtId="164" fontId="13" fillId="0" borderId="0" xfId="35" applyNumberFormat="1" applyFont="1" applyFill="1" applyBorder="1"/>
    <xf numFmtId="168" fontId="13" fillId="0" borderId="0" xfId="0" applyNumberFormat="1" applyFont="1" applyFill="1"/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3" fontId="46" fillId="0" borderId="22" xfId="35" applyNumberFormat="1" applyFont="1" applyFill="1" applyBorder="1" applyAlignment="1"/>
    <xf numFmtId="168" fontId="1" fillId="0" borderId="0" xfId="50" applyNumberFormat="1"/>
    <xf numFmtId="3" fontId="10" fillId="25" borderId="24" xfId="35" applyNumberFormat="1" applyFont="1" applyFill="1" applyBorder="1"/>
    <xf numFmtId="165" fontId="10" fillId="25" borderId="0" xfId="35" applyFont="1" applyFill="1" applyBorder="1" applyAlignment="1">
      <alignment horizontal="center" vertical="center" wrapText="1"/>
    </xf>
    <xf numFmtId="0" fontId="13" fillId="24" borderId="41" xfId="35" applyNumberFormat="1" applyFont="1" applyFill="1" applyBorder="1"/>
    <xf numFmtId="0" fontId="13" fillId="24" borderId="10" xfId="35" applyNumberFormat="1" applyFont="1" applyFill="1" applyBorder="1"/>
    <xf numFmtId="0" fontId="13" fillId="24" borderId="42" xfId="35" applyNumberFormat="1" applyFont="1" applyFill="1" applyBorder="1"/>
    <xf numFmtId="3" fontId="46" fillId="0" borderId="22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3" fontId="10" fillId="25" borderId="40" xfId="35" applyNumberFormat="1" applyFont="1" applyFill="1" applyBorder="1" applyAlignment="1"/>
    <xf numFmtId="37" fontId="13" fillId="26" borderId="0" xfId="35" applyNumberFormat="1" applyFont="1" applyFill="1" applyBorder="1"/>
    <xf numFmtId="165" fontId="13" fillId="26" borderId="0" xfId="35" applyFont="1" applyFill="1" applyBorder="1"/>
    <xf numFmtId="165" fontId="13" fillId="25" borderId="0" xfId="35" applyFont="1" applyFill="1" applyBorder="1" applyAlignment="1"/>
    <xf numFmtId="0" fontId="6" fillId="26" borderId="0" xfId="0" applyFont="1" applyFill="1" applyBorder="1"/>
    <xf numFmtId="37" fontId="13" fillId="26" borderId="22" xfId="35" applyNumberFormat="1" applyFont="1" applyFill="1" applyBorder="1"/>
    <xf numFmtId="0" fontId="43" fillId="25" borderId="0" xfId="35" applyNumberFormat="1" applyFont="1" applyFill="1" applyBorder="1" applyAlignment="1"/>
    <xf numFmtId="0" fontId="44" fillId="25" borderId="0" xfId="35" applyNumberFormat="1" applyFont="1" applyFill="1" applyBorder="1" applyAlignment="1"/>
    <xf numFmtId="166" fontId="43" fillId="25" borderId="0" xfId="35" applyNumberFormat="1" applyFont="1" applyFill="1" applyBorder="1" applyAlignment="1"/>
    <xf numFmtId="165" fontId="43" fillId="25" borderId="0" xfId="35" applyFont="1" applyFill="1" applyBorder="1" applyAlignment="1"/>
    <xf numFmtId="3" fontId="13" fillId="26" borderId="0" xfId="35" applyNumberFormat="1" applyFont="1" applyFill="1" applyBorder="1"/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3" fontId="13" fillId="26" borderId="0" xfId="0" applyNumberFormat="1" applyFont="1" applyFill="1" applyBorder="1"/>
    <xf numFmtId="3" fontId="46" fillId="26" borderId="0" xfId="0" applyNumberFormat="1" applyFont="1" applyFill="1" applyBorder="1"/>
    <xf numFmtId="0" fontId="46" fillId="26" borderId="0" xfId="0" applyFont="1" applyFill="1" applyBorder="1"/>
    <xf numFmtId="37" fontId="46" fillId="26" borderId="0" xfId="35" applyNumberFormat="1" applyFont="1" applyFill="1" applyBorder="1" applyAlignment="1"/>
    <xf numFmtId="166" fontId="46" fillId="26" borderId="22" xfId="35" applyNumberFormat="1" applyFont="1" applyFill="1" applyBorder="1"/>
    <xf numFmtId="3" fontId="13" fillId="26" borderId="0" xfId="0" applyNumberFormat="1" applyFont="1" applyFill="1" applyBorder="1" applyAlignment="1">
      <alignment horizontal="right"/>
    </xf>
    <xf numFmtId="4" fontId="3" fillId="25" borderId="0" xfId="0" applyNumberFormat="1" applyFont="1" applyFill="1" applyBorder="1"/>
    <xf numFmtId="3" fontId="13" fillId="26" borderId="20" xfId="35" applyNumberFormat="1" applyFont="1" applyFill="1" applyBorder="1"/>
    <xf numFmtId="0" fontId="13" fillId="24" borderId="32" xfId="35" applyNumberFormat="1" applyFont="1" applyFill="1" applyBorder="1"/>
    <xf numFmtId="0" fontId="13" fillId="24" borderId="33" xfId="35" applyNumberFormat="1" applyFont="1" applyFill="1" applyBorder="1"/>
    <xf numFmtId="0" fontId="13" fillId="24" borderId="34" xfId="35" applyNumberFormat="1" applyFont="1" applyFill="1" applyBorder="1"/>
    <xf numFmtId="0" fontId="13" fillId="24" borderId="19" xfId="35" applyNumberFormat="1" applyFont="1" applyFill="1" applyBorder="1"/>
    <xf numFmtId="0" fontId="13" fillId="24" borderId="20" xfId="35" applyNumberFormat="1" applyFont="1" applyFill="1" applyBorder="1"/>
    <xf numFmtId="0" fontId="13" fillId="25" borderId="20" xfId="35" applyNumberFormat="1" applyFont="1" applyFill="1" applyBorder="1"/>
    <xf numFmtId="166" fontId="13" fillId="25" borderId="20" xfId="35" applyNumberFormat="1" applyFont="1" applyFill="1" applyBorder="1"/>
    <xf numFmtId="168" fontId="0" fillId="0" borderId="0" xfId="0" applyNumberFormat="1" applyBorder="1"/>
    <xf numFmtId="165" fontId="10" fillId="0" borderId="0" xfId="35" applyFont="1" applyBorder="1" applyAlignment="1">
      <alignment horizontal="left"/>
    </xf>
    <xf numFmtId="165" fontId="13" fillId="0" borderId="0" xfId="35" applyFont="1" applyBorder="1" applyAlignment="1">
      <alignment horizontal="left"/>
    </xf>
    <xf numFmtId="0" fontId="13" fillId="25" borderId="20" xfId="0" applyFont="1" applyFill="1" applyBorder="1"/>
    <xf numFmtId="165" fontId="13" fillId="25" borderId="20" xfId="35" applyFont="1" applyFill="1" applyBorder="1" applyAlignment="1"/>
    <xf numFmtId="165" fontId="13" fillId="25" borderId="20" xfId="35" applyFont="1" applyFill="1" applyBorder="1"/>
    <xf numFmtId="165" fontId="13" fillId="25" borderId="51" xfId="35" applyFont="1" applyFill="1" applyBorder="1"/>
    <xf numFmtId="165" fontId="13" fillId="25" borderId="52" xfId="35" applyFont="1" applyFill="1" applyBorder="1"/>
    <xf numFmtId="3" fontId="13" fillId="0" borderId="0" xfId="35" applyNumberFormat="1" applyFont="1" applyBorder="1"/>
    <xf numFmtId="0" fontId="10" fillId="25" borderId="22" xfId="0" applyFont="1" applyFill="1" applyBorder="1"/>
    <xf numFmtId="0" fontId="13" fillId="25" borderId="22" xfId="0" applyFont="1" applyFill="1" applyBorder="1"/>
    <xf numFmtId="37" fontId="10" fillId="25" borderId="22" xfId="35" applyNumberFormat="1" applyFont="1" applyFill="1" applyBorder="1"/>
    <xf numFmtId="165" fontId="13" fillId="25" borderId="23" xfId="35" applyFont="1" applyFill="1" applyBorder="1"/>
    <xf numFmtId="0" fontId="13" fillId="25" borderId="21" xfId="35" applyNumberFormat="1" applyFont="1" applyFill="1" applyBorder="1"/>
    <xf numFmtId="0" fontId="13" fillId="25" borderId="23" xfId="35" applyNumberFormat="1" applyFont="1" applyFill="1" applyBorder="1"/>
    <xf numFmtId="0" fontId="13" fillId="24" borderId="21" xfId="35" applyNumberFormat="1" applyFont="1" applyFill="1" applyBorder="1"/>
    <xf numFmtId="0" fontId="13" fillId="24" borderId="22" xfId="35" applyNumberFormat="1" applyFont="1" applyFill="1" applyBorder="1"/>
    <xf numFmtId="0" fontId="13" fillId="24" borderId="23" xfId="35" applyNumberFormat="1" applyFont="1" applyFill="1" applyBorder="1"/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3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0" fontId="10" fillId="24" borderId="20" xfId="35" applyNumberFormat="1" applyFont="1" applyFill="1" applyBorder="1" applyAlignment="1">
      <alignment horizont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6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12" xfId="63"/>
    <cellStyle name="Millares 13" xfId="64"/>
    <cellStyle name="Millares 14" xfId="65"/>
    <cellStyle name="Millares 15" xfId="66"/>
    <cellStyle name="Millares 16" xfId="67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>
          <a:extLst>
            <a:ext uri="{FF2B5EF4-FFF2-40B4-BE49-F238E27FC236}">
              <a16:creationId xmlns:a16="http://schemas.microsoft.com/office/drawing/2014/main" xmlns="" id="{00000000-0008-0000-0100-0000DAB8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>
          <a:extLst>
            <a:ext uri="{FF2B5EF4-FFF2-40B4-BE49-F238E27FC236}">
              <a16:creationId xmlns:a16="http://schemas.microsoft.com/office/drawing/2014/main" xmlns="" id="{00000000-0008-0000-0100-000002B80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>
          <a:extLst>
            <a:ext uri="{FF2B5EF4-FFF2-40B4-BE49-F238E27FC236}">
              <a16:creationId xmlns:a16="http://schemas.microsoft.com/office/drawing/2014/main" xmlns="" id="{00000000-0008-0000-0200-0000A5D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>
          <a:extLst>
            <a:ext uri="{FF2B5EF4-FFF2-40B4-BE49-F238E27FC236}">
              <a16:creationId xmlns:a16="http://schemas.microsoft.com/office/drawing/2014/main" xmlns="" id="{00000000-0008-0000-0300-000038C9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>
          <a:extLst>
            <a:ext uri="{FF2B5EF4-FFF2-40B4-BE49-F238E27FC236}">
              <a16:creationId xmlns:a16="http://schemas.microsoft.com/office/drawing/2014/main" xmlns="" id="{00000000-0008-0000-0500-00000A3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>
          <a:extLst>
            <a:ext uri="{FF2B5EF4-FFF2-40B4-BE49-F238E27FC236}">
              <a16:creationId xmlns:a16="http://schemas.microsoft.com/office/drawing/2014/main" xmlns="" id="{00000000-0008-0000-0700-00002A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>
          <a:extLst>
            <a:ext uri="{FF2B5EF4-FFF2-40B4-BE49-F238E27FC236}">
              <a16:creationId xmlns:a16="http://schemas.microsoft.com/office/drawing/2014/main" xmlns="" id="{00000000-0008-0000-0700-00002B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>
          <a:extLst>
            <a:ext uri="{FF2B5EF4-FFF2-40B4-BE49-F238E27FC236}">
              <a16:creationId xmlns:a16="http://schemas.microsoft.com/office/drawing/2014/main" xmlns="" id="{00000000-0008-0000-0700-00002C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69</xdr:row>
      <xdr:rowOff>170260</xdr:rowOff>
    </xdr:from>
    <xdr:to>
      <xdr:col>1</xdr:col>
      <xdr:colOff>4423171</xdr:colOff>
      <xdr:row>69</xdr:row>
      <xdr:rowOff>171385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66</xdr:row>
      <xdr:rowOff>0</xdr:rowOff>
    </xdr:from>
    <xdr:to>
      <xdr:col>1</xdr:col>
      <xdr:colOff>2375618</xdr:colOff>
      <xdr:row>66</xdr:row>
      <xdr:rowOff>4828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65</xdr:row>
      <xdr:rowOff>160735</xdr:rowOff>
    </xdr:from>
    <xdr:to>
      <xdr:col>5</xdr:col>
      <xdr:colOff>744141</xdr:colOff>
      <xdr:row>65</xdr:row>
      <xdr:rowOff>166688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102"/>
  <sheetViews>
    <sheetView zoomScaleNormal="100" zoomScaleSheetLayoutView="75" workbookViewId="0">
      <selection activeCell="H21" sqref="H21"/>
    </sheetView>
  </sheetViews>
  <sheetFormatPr baseColWidth="10" defaultRowHeight="14.25" x14ac:dyDescent="0.2"/>
  <cols>
    <col min="1" max="1" width="9.7109375" style="13" customWidth="1"/>
    <col min="2" max="2" width="3.285156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12.85546875" style="13" customWidth="1"/>
    <col min="10" max="10" width="5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5"/>
      <c r="C2" s="26"/>
      <c r="D2" s="26"/>
      <c r="E2" s="26"/>
      <c r="F2" s="26"/>
      <c r="G2" s="26"/>
      <c r="H2" s="26"/>
      <c r="I2" s="26"/>
      <c r="J2" s="27"/>
      <c r="K2" s="28"/>
    </row>
    <row r="3" spans="2:21" x14ac:dyDescent="0.2">
      <c r="B3" s="29"/>
      <c r="C3" s="30"/>
      <c r="D3" s="30"/>
      <c r="E3" s="30"/>
      <c r="F3" s="30"/>
      <c r="G3" s="30"/>
      <c r="H3" s="30"/>
      <c r="I3" s="30"/>
      <c r="J3" s="31"/>
      <c r="K3" s="28"/>
    </row>
    <row r="4" spans="2:21" x14ac:dyDescent="0.2">
      <c r="B4" s="29"/>
      <c r="C4" s="30"/>
      <c r="D4" s="30"/>
      <c r="E4" s="30"/>
      <c r="F4" s="30"/>
      <c r="G4" s="30"/>
      <c r="H4" s="30"/>
      <c r="I4" s="30"/>
      <c r="J4" s="31"/>
      <c r="K4" s="28"/>
    </row>
    <row r="5" spans="2:21" x14ac:dyDescent="0.2">
      <c r="B5" s="29"/>
      <c r="C5" s="30"/>
      <c r="D5" s="30"/>
      <c r="E5" s="30"/>
      <c r="F5" s="30"/>
      <c r="G5" s="30"/>
      <c r="H5" s="30"/>
      <c r="I5" s="30"/>
      <c r="J5" s="31"/>
      <c r="K5" s="28"/>
    </row>
    <row r="6" spans="2:21" x14ac:dyDescent="0.2">
      <c r="B6" s="29"/>
      <c r="C6" s="408"/>
      <c r="D6" s="408"/>
      <c r="E6" s="408"/>
      <c r="F6" s="408"/>
      <c r="G6" s="408"/>
      <c r="H6" s="408"/>
      <c r="I6" s="408"/>
      <c r="J6" s="409"/>
      <c r="K6" s="28"/>
    </row>
    <row r="7" spans="2:21" x14ac:dyDescent="0.2">
      <c r="B7" s="29"/>
      <c r="C7" s="408" t="s">
        <v>12</v>
      </c>
      <c r="D7" s="408"/>
      <c r="E7" s="408"/>
      <c r="F7" s="408"/>
      <c r="G7" s="408"/>
      <c r="H7" s="408"/>
      <c r="I7" s="408"/>
      <c r="J7" s="409"/>
      <c r="K7" s="28"/>
    </row>
    <row r="8" spans="2:21" x14ac:dyDescent="0.2">
      <c r="B8" s="29"/>
      <c r="C8" s="408" t="s">
        <v>271</v>
      </c>
      <c r="D8" s="408"/>
      <c r="E8" s="408"/>
      <c r="F8" s="408"/>
      <c r="G8" s="408"/>
      <c r="H8" s="408"/>
      <c r="I8" s="408"/>
      <c r="J8" s="409"/>
      <c r="K8" s="28"/>
    </row>
    <row r="9" spans="2:21" x14ac:dyDescent="0.2">
      <c r="B9" s="29"/>
      <c r="C9" s="408"/>
      <c r="D9" s="408"/>
      <c r="E9" s="408"/>
      <c r="F9" s="408"/>
      <c r="G9" s="408"/>
      <c r="H9" s="408"/>
      <c r="I9" s="408"/>
      <c r="J9" s="409"/>
      <c r="K9" s="28"/>
    </row>
    <row r="10" spans="2:21" ht="15" thickBot="1" x14ac:dyDescent="0.25">
      <c r="B10" s="357"/>
      <c r="C10" s="358"/>
      <c r="D10" s="358"/>
      <c r="E10" s="358"/>
      <c r="F10" s="358"/>
      <c r="G10" s="358"/>
      <c r="H10" s="358"/>
      <c r="I10" s="358"/>
      <c r="J10" s="359"/>
      <c r="K10" s="28"/>
    </row>
    <row r="11" spans="2:21" x14ac:dyDescent="0.2">
      <c r="B11" s="65"/>
      <c r="C11" s="71"/>
      <c r="D11" s="69"/>
      <c r="E11" s="69"/>
      <c r="F11" s="69"/>
      <c r="G11" s="69"/>
      <c r="H11" s="69"/>
      <c r="I11" s="69"/>
      <c r="J11" s="70"/>
      <c r="K11" s="28"/>
    </row>
    <row r="12" spans="2:21" x14ac:dyDescent="0.2">
      <c r="B12" s="65"/>
      <c r="C12" s="71"/>
      <c r="D12" s="69"/>
      <c r="E12" s="69"/>
      <c r="F12" s="69"/>
      <c r="G12" s="69"/>
      <c r="H12" s="69"/>
      <c r="I12" s="69"/>
      <c r="J12" s="70"/>
      <c r="K12" s="28"/>
    </row>
    <row r="13" spans="2:21" ht="15" x14ac:dyDescent="0.2">
      <c r="B13" s="65"/>
      <c r="C13" s="198" t="s">
        <v>115</v>
      </c>
      <c r="D13" s="171" t="s">
        <v>232</v>
      </c>
      <c r="E13" s="171"/>
      <c r="F13" s="171"/>
      <c r="G13" s="172"/>
      <c r="H13" s="172"/>
      <c r="I13" s="172"/>
      <c r="J13" s="70"/>
      <c r="K13" s="28"/>
      <c r="M13" s="410"/>
      <c r="N13" s="410"/>
      <c r="O13" s="410"/>
      <c r="P13" s="410"/>
      <c r="Q13" s="410"/>
      <c r="R13" s="410"/>
      <c r="S13" s="410"/>
      <c r="T13" s="410"/>
      <c r="U13" s="410"/>
    </row>
    <row r="14" spans="2:21" ht="15" x14ac:dyDescent="0.2">
      <c r="B14" s="65"/>
      <c r="C14" s="173"/>
      <c r="D14" s="172"/>
      <c r="E14" s="172"/>
      <c r="F14" s="172"/>
      <c r="G14" s="172"/>
      <c r="H14" s="172"/>
      <c r="I14" s="172"/>
      <c r="J14" s="70"/>
      <c r="K14" s="28"/>
    </row>
    <row r="15" spans="2:21" ht="15" x14ac:dyDescent="0.2">
      <c r="B15" s="65"/>
      <c r="C15" s="173"/>
      <c r="D15" s="368" t="s">
        <v>225</v>
      </c>
      <c r="E15" s="368"/>
      <c r="F15" s="368"/>
      <c r="G15" s="368"/>
      <c r="H15" s="368"/>
      <c r="I15" s="368"/>
      <c r="J15" s="70"/>
      <c r="K15" s="28"/>
    </row>
    <row r="16" spans="2:21" ht="15" x14ac:dyDescent="0.2">
      <c r="B16" s="65"/>
      <c r="C16" s="173"/>
      <c r="D16" s="368" t="s">
        <v>257</v>
      </c>
      <c r="E16" s="368"/>
      <c r="F16" s="368"/>
      <c r="G16" s="368"/>
      <c r="H16" s="368"/>
      <c r="I16" s="368"/>
      <c r="J16" s="70"/>
      <c r="K16" s="28"/>
    </row>
    <row r="17" spans="2:12" ht="15" x14ac:dyDescent="0.2">
      <c r="B17" s="65"/>
      <c r="C17" s="173"/>
      <c r="D17" s="368" t="s">
        <v>226</v>
      </c>
      <c r="E17" s="368"/>
      <c r="F17" s="368"/>
      <c r="G17" s="368"/>
      <c r="H17" s="368"/>
      <c r="I17" s="368"/>
      <c r="J17" s="70"/>
      <c r="K17" s="28"/>
    </row>
    <row r="18" spans="2:12" ht="15" x14ac:dyDescent="0.2">
      <c r="B18" s="65"/>
      <c r="C18" s="173"/>
      <c r="D18" s="368" t="s">
        <v>227</v>
      </c>
      <c r="E18" s="368"/>
      <c r="F18" s="368"/>
      <c r="G18" s="368"/>
      <c r="H18" s="169"/>
      <c r="I18" s="368"/>
      <c r="J18" s="70"/>
      <c r="K18" s="28"/>
    </row>
    <row r="19" spans="2:12" ht="15" x14ac:dyDescent="0.2">
      <c r="B19" s="65"/>
      <c r="C19" s="173"/>
      <c r="D19" s="368"/>
      <c r="E19" s="368"/>
      <c r="F19" s="368"/>
      <c r="G19" s="368"/>
      <c r="H19" s="169"/>
      <c r="I19" s="368"/>
      <c r="J19" s="70"/>
      <c r="K19" s="28"/>
    </row>
    <row r="20" spans="2:12" ht="15" x14ac:dyDescent="0.2">
      <c r="B20" s="65"/>
      <c r="C20" s="174"/>
      <c r="D20" s="368" t="s">
        <v>230</v>
      </c>
      <c r="E20" s="369"/>
      <c r="F20" s="368"/>
      <c r="G20" s="368"/>
      <c r="H20" s="370"/>
      <c r="I20" s="368"/>
      <c r="J20" s="70"/>
      <c r="K20" s="28"/>
      <c r="L20" s="33"/>
    </row>
    <row r="21" spans="2:12" ht="15" x14ac:dyDescent="0.2">
      <c r="B21" s="65"/>
      <c r="C21" s="174"/>
      <c r="D21" s="368" t="s">
        <v>258</v>
      </c>
      <c r="E21" s="369"/>
      <c r="F21" s="368"/>
      <c r="G21" s="370"/>
      <c r="H21" s="370"/>
      <c r="I21" s="368"/>
      <c r="J21" s="70"/>
      <c r="K21" s="28"/>
      <c r="L21" s="33"/>
    </row>
    <row r="22" spans="2:12" ht="15" x14ac:dyDescent="0.2">
      <c r="B22" s="65"/>
      <c r="C22" s="174"/>
      <c r="D22" s="368" t="s">
        <v>231</v>
      </c>
      <c r="E22" s="368"/>
      <c r="F22" s="368"/>
      <c r="G22" s="370"/>
      <c r="H22" s="370"/>
      <c r="I22" s="368"/>
      <c r="J22" s="70"/>
      <c r="K22" s="28"/>
      <c r="L22" s="8"/>
    </row>
    <row r="23" spans="2:12" ht="15" x14ac:dyDescent="0.2">
      <c r="B23" s="65"/>
      <c r="C23" s="174"/>
      <c r="D23" s="172"/>
      <c r="E23" s="172"/>
      <c r="F23" s="172"/>
      <c r="G23" s="176"/>
      <c r="H23" s="176"/>
      <c r="I23" s="172"/>
      <c r="J23" s="70"/>
      <c r="K23" s="28"/>
      <c r="L23" s="8"/>
    </row>
    <row r="24" spans="2:12" ht="15" x14ac:dyDescent="0.2">
      <c r="B24" s="65"/>
      <c r="C24" s="174"/>
      <c r="D24" s="172"/>
      <c r="E24" s="172"/>
      <c r="F24" s="172"/>
      <c r="G24" s="176"/>
      <c r="H24" s="176"/>
      <c r="I24" s="172"/>
      <c r="J24" s="70"/>
      <c r="K24" s="28"/>
      <c r="L24" s="8"/>
    </row>
    <row r="25" spans="2:12" ht="15" x14ac:dyDescent="0.2">
      <c r="B25" s="65"/>
      <c r="C25" s="198" t="s">
        <v>48</v>
      </c>
      <c r="D25" s="171" t="s">
        <v>219</v>
      </c>
      <c r="E25" s="172"/>
      <c r="F25" s="172"/>
      <c r="G25" s="176"/>
      <c r="H25" s="176"/>
      <c r="I25" s="172"/>
      <c r="J25" s="70"/>
      <c r="K25" s="28"/>
      <c r="L25" s="8"/>
    </row>
    <row r="26" spans="2:12" ht="15" x14ac:dyDescent="0.2">
      <c r="B26" s="65"/>
      <c r="C26" s="174"/>
      <c r="D26" s="172"/>
      <c r="E26" s="172"/>
      <c r="F26" s="172"/>
      <c r="G26" s="176"/>
      <c r="H26" s="176"/>
      <c r="I26" s="172"/>
      <c r="J26" s="70"/>
      <c r="K26" s="28"/>
      <c r="L26" s="8"/>
    </row>
    <row r="27" spans="2:12" ht="15" x14ac:dyDescent="0.2">
      <c r="B27" s="65"/>
      <c r="C27" s="174"/>
      <c r="D27" s="172" t="s">
        <v>233</v>
      </c>
      <c r="E27" s="172"/>
      <c r="F27" s="172"/>
      <c r="G27" s="176"/>
      <c r="H27" s="176"/>
      <c r="I27" s="172"/>
      <c r="J27" s="70"/>
      <c r="K27" s="28"/>
      <c r="L27" s="8"/>
    </row>
    <row r="28" spans="2:12" ht="15" x14ac:dyDescent="0.2">
      <c r="B28" s="65"/>
      <c r="C28" s="174"/>
      <c r="D28" s="172"/>
      <c r="E28" s="172"/>
      <c r="F28" s="172"/>
      <c r="G28" s="176"/>
      <c r="H28" s="176"/>
      <c r="I28" s="172"/>
      <c r="J28" s="70"/>
      <c r="K28" s="28"/>
      <c r="L28" s="8"/>
    </row>
    <row r="29" spans="2:12" ht="15" x14ac:dyDescent="0.2">
      <c r="B29" s="65"/>
      <c r="C29" s="198" t="s">
        <v>49</v>
      </c>
      <c r="D29" s="171" t="s">
        <v>13</v>
      </c>
      <c r="E29" s="172"/>
      <c r="F29" s="172"/>
      <c r="G29" s="176"/>
      <c r="H29" s="176"/>
      <c r="I29" s="172"/>
      <c r="J29" s="70"/>
      <c r="K29" s="28"/>
      <c r="L29" s="8"/>
    </row>
    <row r="30" spans="2:12" ht="15" x14ac:dyDescent="0.2">
      <c r="B30" s="65"/>
      <c r="C30" s="198"/>
      <c r="D30" s="170"/>
      <c r="E30" s="172"/>
      <c r="F30" s="172"/>
      <c r="G30" s="176"/>
      <c r="H30" s="176"/>
      <c r="I30" s="172"/>
      <c r="J30" s="70"/>
      <c r="K30" s="28"/>
      <c r="L30" s="8"/>
    </row>
    <row r="31" spans="2:12" ht="15" x14ac:dyDescent="0.2">
      <c r="B31" s="65"/>
      <c r="C31" s="198"/>
      <c r="D31" s="172" t="s">
        <v>243</v>
      </c>
      <c r="E31" s="172"/>
      <c r="F31" s="172"/>
      <c r="G31" s="176"/>
      <c r="H31" s="176"/>
      <c r="I31" s="172"/>
      <c r="J31" s="70"/>
      <c r="K31" s="28"/>
      <c r="L31" s="8"/>
    </row>
    <row r="32" spans="2:12" ht="15" x14ac:dyDescent="0.2">
      <c r="B32" s="65"/>
      <c r="C32" s="174"/>
      <c r="D32" s="172"/>
      <c r="E32" s="172"/>
      <c r="F32" s="172"/>
      <c r="G32" s="176"/>
      <c r="H32" s="176"/>
      <c r="I32" s="172"/>
      <c r="J32" s="70"/>
      <c r="K32" s="28"/>
      <c r="L32" s="8"/>
    </row>
    <row r="33" spans="2:14" ht="15" x14ac:dyDescent="0.2">
      <c r="B33" s="65"/>
      <c r="C33" s="198" t="s">
        <v>14</v>
      </c>
      <c r="D33" s="171" t="s">
        <v>47</v>
      </c>
      <c r="E33" s="177"/>
      <c r="F33" s="172"/>
      <c r="G33" s="176"/>
      <c r="H33" s="176"/>
      <c r="I33" s="172"/>
      <c r="J33" s="70"/>
      <c r="K33" s="28"/>
      <c r="L33" s="8"/>
    </row>
    <row r="34" spans="2:14" ht="15" x14ac:dyDescent="0.2">
      <c r="B34" s="65"/>
      <c r="C34" s="174"/>
      <c r="D34" s="177"/>
      <c r="E34" s="177"/>
      <c r="F34" s="177"/>
      <c r="G34" s="177"/>
      <c r="H34" s="176"/>
      <c r="I34" s="172"/>
      <c r="J34" s="70"/>
      <c r="K34" s="28"/>
      <c r="L34" s="8"/>
    </row>
    <row r="35" spans="2:14" ht="15" x14ac:dyDescent="0.2">
      <c r="B35" s="65"/>
      <c r="C35" s="174"/>
      <c r="D35" s="175"/>
      <c r="E35" s="175"/>
      <c r="F35" s="176"/>
      <c r="G35" s="177"/>
      <c r="H35" s="176"/>
      <c r="I35" s="172"/>
      <c r="J35" s="70"/>
      <c r="K35" s="28"/>
      <c r="L35" s="8"/>
    </row>
    <row r="36" spans="2:14" ht="15" x14ac:dyDescent="0.2">
      <c r="B36" s="65"/>
      <c r="C36" s="198" t="s">
        <v>15</v>
      </c>
      <c r="D36" s="171" t="s">
        <v>50</v>
      </c>
      <c r="E36" s="172"/>
      <c r="F36" s="172"/>
      <c r="G36" s="178"/>
      <c r="H36" s="177"/>
      <c r="I36" s="177"/>
      <c r="J36" s="70"/>
      <c r="K36" s="28"/>
    </row>
    <row r="37" spans="2:14" ht="15" x14ac:dyDescent="0.2">
      <c r="B37" s="65"/>
      <c r="C37" s="174"/>
      <c r="D37" s="172"/>
      <c r="E37" s="172"/>
      <c r="F37" s="177"/>
      <c r="G37" s="176"/>
      <c r="H37" s="177"/>
      <c r="I37" s="177"/>
      <c r="J37" s="70"/>
      <c r="K37" s="28"/>
    </row>
    <row r="38" spans="2:14" ht="15" x14ac:dyDescent="0.2">
      <c r="B38" s="65"/>
      <c r="C38" s="174"/>
      <c r="D38" s="172" t="s">
        <v>234</v>
      </c>
      <c r="E38" s="177"/>
      <c r="F38" s="177"/>
      <c r="G38" s="176"/>
      <c r="H38" s="176"/>
      <c r="I38" s="172"/>
      <c r="J38" s="70"/>
      <c r="K38" s="28"/>
    </row>
    <row r="39" spans="2:14" ht="15" x14ac:dyDescent="0.2">
      <c r="B39" s="65"/>
      <c r="C39" s="174"/>
      <c r="D39" s="172"/>
      <c r="E39" s="172"/>
      <c r="F39" s="177"/>
      <c r="G39" s="176"/>
      <c r="H39" s="176"/>
      <c r="I39" s="172"/>
      <c r="J39" s="70"/>
      <c r="K39" s="28"/>
      <c r="N39" s="140"/>
    </row>
    <row r="40" spans="2:14" ht="15" x14ac:dyDescent="0.2">
      <c r="B40" s="65"/>
      <c r="C40" s="172"/>
      <c r="D40" s="172" t="s">
        <v>51</v>
      </c>
      <c r="E40" s="177"/>
      <c r="F40" s="177"/>
      <c r="G40" s="177"/>
      <c r="H40" s="177"/>
      <c r="I40" s="176"/>
      <c r="J40" s="70"/>
      <c r="K40" s="28"/>
    </row>
    <row r="41" spans="2:14" ht="15" x14ac:dyDescent="0.2">
      <c r="B41" s="65"/>
      <c r="C41" s="174"/>
      <c r="D41" s="172"/>
      <c r="E41" s="172"/>
      <c r="F41" s="172"/>
      <c r="G41" s="176"/>
      <c r="H41" s="176"/>
      <c r="I41" s="176"/>
      <c r="J41" s="70"/>
      <c r="K41" s="28"/>
    </row>
    <row r="42" spans="2:14" ht="15" x14ac:dyDescent="0.2">
      <c r="B42" s="65"/>
      <c r="C42" s="174"/>
      <c r="D42" s="172" t="s">
        <v>220</v>
      </c>
      <c r="E42" s="172"/>
      <c r="F42" s="172"/>
      <c r="G42" s="176"/>
      <c r="H42" s="177"/>
      <c r="I42" s="176"/>
      <c r="J42" s="70"/>
      <c r="K42" s="28"/>
    </row>
    <row r="43" spans="2:14" ht="15" x14ac:dyDescent="0.2">
      <c r="B43" s="65"/>
      <c r="C43" s="174"/>
      <c r="D43" s="172" t="s">
        <v>244</v>
      </c>
      <c r="E43" s="172"/>
      <c r="F43" s="172"/>
      <c r="G43" s="176"/>
      <c r="H43" s="176"/>
      <c r="I43" s="176"/>
      <c r="J43" s="70"/>
      <c r="K43" s="28"/>
    </row>
    <row r="44" spans="2:14" ht="15" x14ac:dyDescent="0.2">
      <c r="B44" s="65"/>
      <c r="C44" s="174"/>
      <c r="D44" s="172"/>
      <c r="E44" s="179"/>
      <c r="F44" s="172"/>
      <c r="G44" s="176"/>
      <c r="H44" s="176"/>
      <c r="I44" s="176"/>
      <c r="J44" s="70"/>
      <c r="K44" s="28"/>
      <c r="L44" s="13">
        <f>+H52+H46</f>
        <v>0</v>
      </c>
    </row>
    <row r="45" spans="2:14" ht="15" x14ac:dyDescent="0.2">
      <c r="B45" s="65"/>
      <c r="C45" s="174"/>
      <c r="D45" s="172" t="s">
        <v>222</v>
      </c>
      <c r="E45" s="177"/>
      <c r="F45" s="172"/>
      <c r="G45" s="176"/>
      <c r="H45" s="176"/>
      <c r="I45" s="176"/>
      <c r="J45" s="70"/>
      <c r="K45" s="28"/>
    </row>
    <row r="46" spans="2:14" ht="15" x14ac:dyDescent="0.2">
      <c r="B46" s="65"/>
      <c r="C46" s="174"/>
      <c r="D46" s="172" t="s">
        <v>235</v>
      </c>
      <c r="E46" s="177"/>
      <c r="F46" s="172"/>
      <c r="G46" s="176"/>
      <c r="H46" s="176"/>
      <c r="I46" s="176"/>
      <c r="J46" s="70"/>
      <c r="K46" s="28"/>
    </row>
    <row r="47" spans="2:14" ht="15" x14ac:dyDescent="0.2">
      <c r="B47" s="65"/>
      <c r="C47" s="174"/>
      <c r="D47" s="179"/>
      <c r="E47" s="177"/>
      <c r="F47" s="172"/>
      <c r="G47" s="176"/>
      <c r="H47" s="176"/>
      <c r="I47" s="176"/>
      <c r="J47" s="70"/>
      <c r="K47" s="28"/>
      <c r="L47" s="13">
        <f>+H54-L44</f>
        <v>0</v>
      </c>
    </row>
    <row r="48" spans="2:14" ht="15" x14ac:dyDescent="0.2">
      <c r="B48" s="65"/>
      <c r="C48" s="174"/>
      <c r="D48" s="371" t="s">
        <v>223</v>
      </c>
      <c r="E48" s="371"/>
      <c r="F48" s="371"/>
      <c r="G48" s="370"/>
      <c r="H48" s="370"/>
      <c r="I48" s="371"/>
      <c r="J48" s="70"/>
      <c r="K48" s="28"/>
      <c r="L48" s="13">
        <f>+L47-H39</f>
        <v>0</v>
      </c>
    </row>
    <row r="49" spans="2:13" ht="15" x14ac:dyDescent="0.2">
      <c r="B49" s="65"/>
      <c r="C49" s="174"/>
      <c r="D49" s="368" t="s">
        <v>224</v>
      </c>
      <c r="E49" s="369"/>
      <c r="F49" s="371"/>
      <c r="G49" s="370"/>
      <c r="H49" s="370"/>
      <c r="I49" s="370"/>
      <c r="J49" s="70"/>
      <c r="K49" s="28"/>
      <c r="L49" s="13">
        <f>+H33+H39</f>
        <v>0</v>
      </c>
    </row>
    <row r="50" spans="2:13" ht="15" x14ac:dyDescent="0.2">
      <c r="B50" s="65"/>
      <c r="C50" s="174"/>
      <c r="D50" s="371" t="s">
        <v>259</v>
      </c>
      <c r="E50" s="371"/>
      <c r="F50" s="371"/>
      <c r="G50" s="370"/>
      <c r="H50" s="370"/>
      <c r="I50" s="370"/>
      <c r="J50" s="70"/>
      <c r="K50" s="28"/>
      <c r="L50" s="7"/>
    </row>
    <row r="51" spans="2:13" ht="15" x14ac:dyDescent="0.2">
      <c r="B51" s="65"/>
      <c r="C51" s="174"/>
      <c r="D51" s="368" t="s">
        <v>52</v>
      </c>
      <c r="E51" s="371"/>
      <c r="F51" s="371"/>
      <c r="G51" s="370"/>
      <c r="H51" s="370"/>
      <c r="I51" s="371"/>
      <c r="J51" s="70"/>
      <c r="K51" s="28"/>
    </row>
    <row r="52" spans="2:13" ht="15" x14ac:dyDescent="0.2">
      <c r="B52" s="65"/>
      <c r="C52" s="174"/>
      <c r="D52" s="177"/>
      <c r="E52" s="177"/>
      <c r="F52" s="177"/>
      <c r="G52" s="176"/>
      <c r="H52" s="176"/>
      <c r="I52" s="177"/>
      <c r="J52" s="70"/>
      <c r="K52" s="28"/>
      <c r="L52" s="34"/>
    </row>
    <row r="53" spans="2:13" ht="15" x14ac:dyDescent="0.2">
      <c r="B53" s="65"/>
      <c r="C53" s="174"/>
      <c r="D53" s="179"/>
      <c r="E53" s="177"/>
      <c r="F53" s="177"/>
      <c r="G53" s="176"/>
      <c r="H53" s="176"/>
      <c r="I53" s="177"/>
      <c r="J53" s="70"/>
      <c r="K53" s="28"/>
    </row>
    <row r="54" spans="2:13" ht="15" x14ac:dyDescent="0.2">
      <c r="B54" s="65"/>
      <c r="C54" s="198" t="s">
        <v>16</v>
      </c>
      <c r="D54" s="171" t="s">
        <v>53</v>
      </c>
      <c r="E54" s="172"/>
      <c r="F54" s="172"/>
      <c r="G54" s="172"/>
      <c r="H54" s="180"/>
      <c r="I54" s="177"/>
      <c r="J54" s="70"/>
      <c r="K54" s="28"/>
    </row>
    <row r="55" spans="2:13" ht="15" x14ac:dyDescent="0.2">
      <c r="B55" s="65"/>
      <c r="C55" s="198"/>
      <c r="D55" s="171"/>
      <c r="E55" s="172"/>
      <c r="F55" s="172"/>
      <c r="G55" s="172"/>
      <c r="H55" s="180"/>
      <c r="I55" s="177"/>
      <c r="J55" s="70"/>
      <c r="K55" s="28"/>
    </row>
    <row r="56" spans="2:13" ht="15" x14ac:dyDescent="0.2">
      <c r="B56" s="65"/>
      <c r="C56" s="181"/>
      <c r="D56" s="172" t="s">
        <v>228</v>
      </c>
      <c r="E56" s="170"/>
      <c r="F56" s="172"/>
      <c r="G56" s="172"/>
      <c r="H56" s="180"/>
      <c r="I56" s="177"/>
      <c r="J56" s="70"/>
      <c r="K56" s="28"/>
      <c r="M56" s="7"/>
    </row>
    <row r="57" spans="2:13" ht="13.5" customHeight="1" x14ac:dyDescent="0.2">
      <c r="B57" s="65"/>
      <c r="C57" s="198"/>
      <c r="D57" s="172" t="s">
        <v>229</v>
      </c>
      <c r="E57" s="170"/>
      <c r="F57" s="172"/>
      <c r="G57" s="176"/>
      <c r="H57" s="182"/>
      <c r="I57" s="177"/>
      <c r="J57" s="70"/>
      <c r="K57" s="28"/>
      <c r="L57" s="13">
        <f>2900464.28-2797400</f>
        <v>103064.2799999998</v>
      </c>
      <c r="M57" s="7"/>
    </row>
    <row r="58" spans="2:13" ht="15" x14ac:dyDescent="0.2">
      <c r="B58" s="65"/>
      <c r="C58" s="198"/>
      <c r="D58" s="172"/>
      <c r="E58" s="172"/>
      <c r="F58" s="172"/>
      <c r="G58" s="176"/>
      <c r="H58" s="176"/>
      <c r="I58" s="177"/>
      <c r="J58" s="70"/>
      <c r="K58" s="28"/>
    </row>
    <row r="59" spans="2:13" ht="15" x14ac:dyDescent="0.2">
      <c r="B59" s="65"/>
      <c r="C59" s="198" t="s">
        <v>17</v>
      </c>
      <c r="D59" s="171" t="s">
        <v>221</v>
      </c>
      <c r="E59" s="172"/>
      <c r="F59" s="172"/>
      <c r="G59" s="176"/>
      <c r="H59" s="180"/>
      <c r="I59" s="176"/>
      <c r="J59" s="70"/>
      <c r="K59" s="28"/>
      <c r="M59" s="7"/>
    </row>
    <row r="60" spans="2:13" ht="15" x14ac:dyDescent="0.2">
      <c r="B60" s="65"/>
      <c r="C60" s="198"/>
      <c r="D60" s="171"/>
      <c r="E60" s="172"/>
      <c r="F60" s="172"/>
      <c r="G60" s="176"/>
      <c r="H60" s="180"/>
      <c r="I60" s="176"/>
      <c r="J60" s="70"/>
      <c r="K60" s="28"/>
      <c r="M60" s="7"/>
    </row>
    <row r="61" spans="2:13" ht="14.25" customHeight="1" x14ac:dyDescent="0.2">
      <c r="B61" s="65"/>
      <c r="C61" s="198"/>
      <c r="D61" s="172" t="s">
        <v>242</v>
      </c>
      <c r="E61" s="170"/>
      <c r="F61" s="172"/>
      <c r="G61" s="172"/>
      <c r="H61" s="180"/>
      <c r="I61" s="172"/>
      <c r="J61" s="70"/>
      <c r="K61" s="28"/>
    </row>
    <row r="62" spans="2:13" ht="13.5" customHeight="1" x14ac:dyDescent="0.2">
      <c r="B62" s="65"/>
      <c r="C62" s="173"/>
      <c r="D62" s="172" t="s">
        <v>261</v>
      </c>
      <c r="E62" s="172"/>
      <c r="F62" s="172"/>
      <c r="G62" s="172"/>
      <c r="H62" s="180"/>
      <c r="I62" s="176"/>
      <c r="J62" s="70"/>
      <c r="K62" s="28"/>
    </row>
    <row r="63" spans="2:13" ht="15" hidden="1" x14ac:dyDescent="0.2">
      <c r="B63" s="65"/>
      <c r="C63" s="173"/>
      <c r="D63" s="172"/>
      <c r="E63" s="172"/>
      <c r="F63" s="172"/>
      <c r="G63" s="172"/>
      <c r="H63" s="183"/>
      <c r="I63" s="172"/>
      <c r="J63" s="70"/>
      <c r="K63" s="28"/>
    </row>
    <row r="64" spans="2:13" ht="15" x14ac:dyDescent="0.2">
      <c r="B64" s="65"/>
      <c r="C64" s="173"/>
      <c r="D64" s="172" t="s">
        <v>260</v>
      </c>
      <c r="E64" s="172"/>
      <c r="F64" s="172"/>
      <c r="G64" s="172"/>
      <c r="H64" s="183"/>
      <c r="I64" s="172"/>
      <c r="J64" s="70"/>
      <c r="K64" s="28"/>
    </row>
    <row r="65" spans="1:14" ht="15" hidden="1" x14ac:dyDescent="0.2">
      <c r="B65" s="65"/>
      <c r="C65" s="173"/>
      <c r="D65" s="172"/>
      <c r="E65" s="172"/>
      <c r="F65" s="172"/>
      <c r="G65" s="172"/>
      <c r="H65" s="183"/>
      <c r="I65" s="172"/>
      <c r="J65" s="70"/>
      <c r="K65" s="28"/>
      <c r="L65" s="13">
        <v>1577007.7</v>
      </c>
    </row>
    <row r="66" spans="1:14" ht="15" x14ac:dyDescent="0.2">
      <c r="B66" s="65"/>
      <c r="C66" s="173"/>
      <c r="D66" s="172"/>
      <c r="E66" s="172"/>
      <c r="F66" s="172"/>
      <c r="G66" s="172"/>
      <c r="H66" s="180"/>
      <c r="I66" s="172"/>
      <c r="J66" s="70"/>
      <c r="K66" s="28"/>
    </row>
    <row r="67" spans="1:14" ht="17.25" customHeight="1" x14ac:dyDescent="0.2">
      <c r="B67" s="65"/>
      <c r="C67" s="198"/>
      <c r="D67" s="172" t="s">
        <v>270</v>
      </c>
      <c r="E67" s="170"/>
      <c r="F67" s="177"/>
      <c r="G67" s="184"/>
      <c r="H67" s="185"/>
      <c r="I67" s="186"/>
      <c r="J67" s="70"/>
      <c r="K67" s="28"/>
      <c r="N67" s="7"/>
    </row>
    <row r="68" spans="1:14" ht="13.5" customHeight="1" x14ac:dyDescent="0.2">
      <c r="B68" s="65"/>
      <c r="C68" s="198"/>
      <c r="D68" s="172" t="s">
        <v>268</v>
      </c>
      <c r="E68" s="170"/>
      <c r="F68" s="177"/>
      <c r="G68" s="184"/>
      <c r="H68" s="185"/>
      <c r="I68" s="186"/>
      <c r="J68" s="70"/>
      <c r="K68" s="28"/>
      <c r="N68" s="7"/>
    </row>
    <row r="69" spans="1:14" ht="15" x14ac:dyDescent="0.2">
      <c r="B69" s="65"/>
      <c r="C69" s="173"/>
      <c r="D69" s="172" t="s">
        <v>269</v>
      </c>
      <c r="E69" s="170"/>
      <c r="F69" s="187"/>
      <c r="G69" s="176"/>
      <c r="H69" s="188"/>
      <c r="I69" s="172"/>
      <c r="J69" s="70"/>
      <c r="K69" s="28"/>
      <c r="L69" s="32"/>
    </row>
    <row r="70" spans="1:14" ht="15" x14ac:dyDescent="0.2">
      <c r="B70" s="65"/>
      <c r="C70" s="173"/>
      <c r="D70" s="172"/>
      <c r="E70" s="172"/>
      <c r="F70" s="176"/>
      <c r="G70" s="172"/>
      <c r="H70" s="177"/>
      <c r="I70" s="189"/>
      <c r="J70" s="70"/>
      <c r="K70" s="28"/>
      <c r="L70" s="32"/>
    </row>
    <row r="71" spans="1:14" ht="17.25" customHeight="1" x14ac:dyDescent="0.2">
      <c r="B71" s="65"/>
      <c r="C71" s="198" t="s">
        <v>18</v>
      </c>
      <c r="D71" s="190" t="s">
        <v>54</v>
      </c>
      <c r="E71" s="172"/>
      <c r="F71" s="177"/>
      <c r="G71" s="176"/>
      <c r="H71" s="191"/>
      <c r="I71" s="191"/>
      <c r="J71" s="70"/>
      <c r="K71" s="28"/>
    </row>
    <row r="72" spans="1:14" ht="14.25" customHeight="1" x14ac:dyDescent="0.2">
      <c r="A72" s="8"/>
      <c r="B72" s="65"/>
      <c r="C72" s="172"/>
      <c r="D72" s="181"/>
      <c r="E72" s="172"/>
      <c r="F72" s="177"/>
      <c r="G72" s="176"/>
      <c r="H72" s="191"/>
      <c r="I72" s="191"/>
      <c r="J72" s="70"/>
      <c r="K72" s="28"/>
    </row>
    <row r="73" spans="1:14" ht="15" x14ac:dyDescent="0.2">
      <c r="B73" s="65"/>
      <c r="C73" s="172"/>
      <c r="D73" s="172" t="s">
        <v>262</v>
      </c>
      <c r="E73" s="172"/>
      <c r="F73" s="188"/>
      <c r="G73" s="176"/>
      <c r="H73" s="191"/>
      <c r="I73" s="191"/>
      <c r="J73" s="70"/>
      <c r="K73" s="28"/>
    </row>
    <row r="74" spans="1:14" ht="15.75" customHeight="1" x14ac:dyDescent="0.2">
      <c r="A74" s="8"/>
      <c r="B74" s="65"/>
      <c r="C74" s="172"/>
      <c r="D74" s="172"/>
      <c r="E74" s="172"/>
      <c r="F74" s="177"/>
      <c r="G74" s="176"/>
      <c r="H74" s="192"/>
      <c r="I74" s="191"/>
      <c r="J74" s="70"/>
      <c r="K74" s="28"/>
    </row>
    <row r="75" spans="1:14" ht="15" x14ac:dyDescent="0.2">
      <c r="A75" s="8"/>
      <c r="B75" s="65"/>
      <c r="C75" s="172"/>
      <c r="D75" s="172"/>
      <c r="E75" s="172"/>
      <c r="F75" s="177"/>
      <c r="G75" s="176"/>
      <c r="H75" s="191"/>
      <c r="I75" s="191"/>
      <c r="J75" s="70"/>
      <c r="K75" s="28"/>
    </row>
    <row r="76" spans="1:14" ht="15" hidden="1" x14ac:dyDescent="0.2">
      <c r="B76" s="65"/>
      <c r="C76" s="172"/>
      <c r="D76" s="172"/>
      <c r="E76" s="172"/>
      <c r="F76" s="177"/>
      <c r="G76" s="176"/>
      <c r="H76" s="191"/>
      <c r="I76" s="191"/>
      <c r="J76" s="70"/>
      <c r="K76" s="28"/>
    </row>
    <row r="77" spans="1:14" ht="15" x14ac:dyDescent="0.2">
      <c r="B77" s="65"/>
      <c r="C77" s="172"/>
      <c r="D77" s="172" t="s">
        <v>263</v>
      </c>
      <c r="E77" s="172"/>
      <c r="F77" s="177"/>
      <c r="G77" s="193"/>
      <c r="H77" s="191"/>
      <c r="I77" s="191"/>
      <c r="J77" s="70"/>
      <c r="K77" s="28"/>
    </row>
    <row r="78" spans="1:14" ht="15" x14ac:dyDescent="0.2">
      <c r="B78" s="65"/>
      <c r="C78" s="172"/>
      <c r="D78" s="172" t="s">
        <v>264</v>
      </c>
      <c r="E78" s="172"/>
      <c r="F78" s="177"/>
      <c r="G78" s="176"/>
      <c r="H78" s="191"/>
      <c r="I78" s="191"/>
      <c r="J78" s="70"/>
      <c r="K78" s="28"/>
    </row>
    <row r="79" spans="1:14" ht="15" x14ac:dyDescent="0.2">
      <c r="B79" s="65"/>
      <c r="C79" s="172"/>
      <c r="D79" s="172" t="s">
        <v>265</v>
      </c>
      <c r="E79" s="172"/>
      <c r="F79" s="177"/>
      <c r="G79" s="176"/>
      <c r="H79" s="191"/>
      <c r="I79" s="191"/>
      <c r="J79" s="70"/>
      <c r="K79" s="28"/>
    </row>
    <row r="80" spans="1:14" ht="15" x14ac:dyDescent="0.2">
      <c r="B80" s="65"/>
      <c r="C80" s="177"/>
      <c r="D80" s="177"/>
      <c r="E80" s="172"/>
      <c r="F80" s="177"/>
      <c r="G80" s="194"/>
      <c r="H80" s="194"/>
      <c r="I80" s="194"/>
      <c r="J80" s="70"/>
      <c r="K80" s="28"/>
    </row>
    <row r="81" spans="2:13" ht="15" x14ac:dyDescent="0.2">
      <c r="B81" s="65"/>
      <c r="C81" s="177"/>
      <c r="D81" s="177" t="s">
        <v>266</v>
      </c>
      <c r="E81" s="172"/>
      <c r="F81" s="172"/>
      <c r="G81" s="191"/>
      <c r="H81" s="191"/>
      <c r="I81" s="191"/>
      <c r="J81" s="70"/>
      <c r="K81" s="28"/>
    </row>
    <row r="82" spans="2:13" ht="15" x14ac:dyDescent="0.2">
      <c r="B82" s="65"/>
      <c r="C82" s="177"/>
      <c r="D82" s="177" t="s">
        <v>267</v>
      </c>
      <c r="E82" s="172"/>
      <c r="F82" s="172"/>
      <c r="G82" s="191"/>
      <c r="H82" s="191"/>
      <c r="I82" s="191"/>
      <c r="J82" s="70"/>
      <c r="K82" s="28"/>
    </row>
    <row r="83" spans="2:13" ht="15" x14ac:dyDescent="0.2">
      <c r="B83" s="65"/>
      <c r="C83" s="177"/>
      <c r="D83" s="177"/>
      <c r="E83" s="172"/>
      <c r="F83" s="172"/>
      <c r="G83" s="191"/>
      <c r="H83" s="191"/>
      <c r="I83" s="191"/>
      <c r="J83" s="70"/>
      <c r="K83" s="28"/>
    </row>
    <row r="84" spans="2:13" ht="15.75" thickBot="1" x14ac:dyDescent="0.25">
      <c r="B84" s="84"/>
      <c r="C84" s="195"/>
      <c r="D84" s="195"/>
      <c r="E84" s="196"/>
      <c r="F84" s="196"/>
      <c r="G84" s="197"/>
      <c r="H84" s="197"/>
      <c r="I84" s="197"/>
      <c r="J84" s="85"/>
      <c r="K84" s="28"/>
    </row>
    <row r="85" spans="2:13" ht="15" thickTop="1" x14ac:dyDescent="0.2">
      <c r="C85" s="51"/>
    </row>
    <row r="86" spans="2:13" x14ac:dyDescent="0.2">
      <c r="H86" s="24"/>
    </row>
    <row r="87" spans="2:13" x14ac:dyDescent="0.2">
      <c r="H87" s="24"/>
    </row>
    <row r="88" spans="2:13" x14ac:dyDescent="0.2">
      <c r="D88" s="35"/>
      <c r="E88" s="37"/>
      <c r="F88" s="9"/>
      <c r="G88" s="36"/>
      <c r="H88" s="28"/>
    </row>
    <row r="89" spans="2:13" x14ac:dyDescent="0.2">
      <c r="D89" s="35"/>
      <c r="E89" s="37"/>
      <c r="F89" s="9"/>
      <c r="G89" s="36"/>
      <c r="H89" s="28"/>
      <c r="M89" s="63"/>
    </row>
    <row r="90" spans="2:13" x14ac:dyDescent="0.2">
      <c r="H90" s="38"/>
      <c r="M90" s="63"/>
    </row>
    <row r="91" spans="2:13" x14ac:dyDescent="0.2">
      <c r="H91" s="38"/>
      <c r="M91" s="63"/>
    </row>
    <row r="92" spans="2:13" ht="15" x14ac:dyDescent="0.2">
      <c r="H92" s="38"/>
      <c r="M92" s="139"/>
    </row>
    <row r="93" spans="2:13" ht="15" x14ac:dyDescent="0.2">
      <c r="H93" s="38"/>
      <c r="M93" s="139"/>
    </row>
    <row r="94" spans="2:13" ht="15" x14ac:dyDescent="0.2">
      <c r="H94" s="38"/>
      <c r="M94" s="139"/>
    </row>
    <row r="95" spans="2:13" ht="15" x14ac:dyDescent="0.2">
      <c r="H95" s="38"/>
      <c r="M95" s="139"/>
    </row>
    <row r="96" spans="2:13" ht="15" x14ac:dyDescent="0.2">
      <c r="H96" s="38"/>
      <c r="M96" s="139"/>
    </row>
    <row r="97" spans="8:13" ht="15" x14ac:dyDescent="0.2">
      <c r="H97" s="38"/>
      <c r="M97" s="139"/>
    </row>
    <row r="98" spans="8:13" x14ac:dyDescent="0.2">
      <c r="H98" s="38"/>
      <c r="M98" s="63"/>
    </row>
    <row r="99" spans="8:13" x14ac:dyDescent="0.2">
      <c r="H99" s="38"/>
      <c r="M99" s="63"/>
    </row>
    <row r="100" spans="8:13" x14ac:dyDescent="0.2">
      <c r="H100" s="38"/>
      <c r="M100" s="63"/>
    </row>
    <row r="101" spans="8:13" x14ac:dyDescent="0.2">
      <c r="H101" s="38"/>
      <c r="M101" s="63"/>
    </row>
    <row r="102" spans="8:13" x14ac:dyDescent="0.2">
      <c r="H102" s="39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2:L165"/>
  <sheetViews>
    <sheetView tabSelected="1" topLeftCell="C1" zoomScale="120" zoomScaleNormal="120" workbookViewId="0">
      <selection activeCell="D2" sqref="D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41"/>
      <c r="D3" s="242"/>
      <c r="E3" s="242"/>
      <c r="F3" s="242"/>
      <c r="G3" s="242"/>
      <c r="H3" s="242"/>
      <c r="I3" s="242"/>
      <c r="J3" s="242"/>
      <c r="K3" s="243"/>
    </row>
    <row r="4" spans="3:11" x14ac:dyDescent="0.2">
      <c r="C4" s="244"/>
      <c r="D4" s="417"/>
      <c r="E4" s="417"/>
      <c r="F4" s="417"/>
      <c r="G4" s="417"/>
      <c r="H4" s="417"/>
      <c r="I4" s="417"/>
      <c r="J4" s="417"/>
      <c r="K4" s="245"/>
    </row>
    <row r="5" spans="3:11" x14ac:dyDescent="0.2">
      <c r="C5" s="244"/>
      <c r="D5" s="417"/>
      <c r="E5" s="417"/>
      <c r="F5" s="417"/>
      <c r="G5" s="417"/>
      <c r="H5" s="417"/>
      <c r="I5" s="417"/>
      <c r="J5" s="417"/>
      <c r="K5" s="245"/>
    </row>
    <row r="6" spans="3:11" x14ac:dyDescent="0.2">
      <c r="C6" s="411" t="s">
        <v>190</v>
      </c>
      <c r="D6" s="412"/>
      <c r="E6" s="412"/>
      <c r="F6" s="412"/>
      <c r="G6" s="412"/>
      <c r="H6" s="412"/>
      <c r="I6" s="412"/>
      <c r="J6" s="412"/>
      <c r="K6" s="413"/>
    </row>
    <row r="7" spans="3:11" x14ac:dyDescent="0.2">
      <c r="C7" s="411" t="s">
        <v>272</v>
      </c>
      <c r="D7" s="412"/>
      <c r="E7" s="412"/>
      <c r="F7" s="412"/>
      <c r="G7" s="412"/>
      <c r="H7" s="412"/>
      <c r="I7" s="412"/>
      <c r="J7" s="412"/>
      <c r="K7" s="413"/>
    </row>
    <row r="8" spans="3:11" x14ac:dyDescent="0.2">
      <c r="C8" s="411" t="s">
        <v>167</v>
      </c>
      <c r="D8" s="412"/>
      <c r="E8" s="412"/>
      <c r="F8" s="412"/>
      <c r="G8" s="412"/>
      <c r="H8" s="412"/>
      <c r="I8" s="412"/>
      <c r="J8" s="412"/>
      <c r="K8" s="413"/>
    </row>
    <row r="9" spans="3:11" ht="15.75" thickBot="1" x14ac:dyDescent="0.25">
      <c r="C9" s="414"/>
      <c r="D9" s="415"/>
      <c r="E9" s="415"/>
      <c r="F9" s="415"/>
      <c r="G9" s="415"/>
      <c r="H9" s="415"/>
      <c r="I9" s="415"/>
      <c r="J9" s="415"/>
      <c r="K9" s="416"/>
    </row>
    <row r="10" spans="3:11" ht="6" customHeight="1" x14ac:dyDescent="0.2">
      <c r="C10" s="246"/>
      <c r="D10" s="202"/>
      <c r="E10" s="202"/>
      <c r="F10" s="202"/>
      <c r="G10" s="202"/>
      <c r="H10" s="202"/>
      <c r="I10" s="202"/>
      <c r="J10" s="202"/>
      <c r="K10" s="247"/>
    </row>
    <row r="11" spans="3:11" ht="18.600000000000001" customHeight="1" x14ac:dyDescent="0.2">
      <c r="C11" s="246"/>
      <c r="D11" s="48" t="s">
        <v>171</v>
      </c>
      <c r="E11" s="203"/>
      <c r="F11" s="297">
        <v>2023</v>
      </c>
      <c r="G11" s="204"/>
      <c r="H11" s="297">
        <v>2022</v>
      </c>
      <c r="I11" s="200"/>
      <c r="J11" s="204" t="s">
        <v>60</v>
      </c>
      <c r="K11" s="248"/>
    </row>
    <row r="12" spans="3:11" ht="3.6" customHeight="1" x14ac:dyDescent="0.2">
      <c r="C12" s="246"/>
      <c r="D12" s="203"/>
      <c r="E12" s="203"/>
      <c r="F12" s="200"/>
      <c r="G12" s="204"/>
      <c r="H12" s="204"/>
      <c r="I12" s="200"/>
      <c r="J12" s="204"/>
      <c r="K12" s="248"/>
    </row>
    <row r="13" spans="3:11" ht="15.6" customHeight="1" x14ac:dyDescent="0.2">
      <c r="C13" s="246"/>
      <c r="D13" s="56" t="s">
        <v>21</v>
      </c>
      <c r="E13" s="200"/>
      <c r="F13" s="200"/>
      <c r="G13" s="200"/>
      <c r="H13" s="205"/>
      <c r="I13" s="200"/>
      <c r="J13" s="200"/>
      <c r="K13" s="248"/>
    </row>
    <row r="14" spans="3:11" x14ac:dyDescent="0.2">
      <c r="C14" s="246"/>
      <c r="D14" s="200" t="s">
        <v>22</v>
      </c>
      <c r="E14" s="200"/>
      <c r="F14" s="315">
        <v>47343057.350000001</v>
      </c>
      <c r="G14" s="200"/>
      <c r="H14" s="315">
        <v>30468458</v>
      </c>
      <c r="I14" s="200"/>
      <c r="J14" s="207">
        <v>1462536.8</v>
      </c>
      <c r="K14" s="248"/>
    </row>
    <row r="15" spans="3:11" x14ac:dyDescent="0.2">
      <c r="C15" s="246"/>
      <c r="D15" s="200" t="s">
        <v>247</v>
      </c>
      <c r="E15" s="200"/>
      <c r="F15" s="315">
        <v>337397505.75999999</v>
      </c>
      <c r="G15" s="200"/>
      <c r="H15" s="315">
        <v>594966958</v>
      </c>
      <c r="I15" s="200"/>
      <c r="J15" s="207"/>
      <c r="K15" s="248"/>
    </row>
    <row r="16" spans="3:11" x14ac:dyDescent="0.2">
      <c r="C16" s="246"/>
      <c r="D16" s="200" t="s">
        <v>23</v>
      </c>
      <c r="E16" s="200"/>
      <c r="F16" s="315">
        <v>2797749</v>
      </c>
      <c r="G16" s="200"/>
      <c r="H16" s="315">
        <v>2797749</v>
      </c>
      <c r="I16" s="200"/>
      <c r="J16" s="207"/>
      <c r="K16" s="248"/>
    </row>
    <row r="17" spans="3:11" x14ac:dyDescent="0.2">
      <c r="C17" s="246"/>
      <c r="D17" s="200" t="s">
        <v>46</v>
      </c>
      <c r="E17" s="200"/>
      <c r="F17" s="315">
        <v>139944.01999999999</v>
      </c>
      <c r="G17" s="200"/>
      <c r="H17" s="315">
        <v>603172.4</v>
      </c>
      <c r="I17" s="200"/>
      <c r="J17" s="207"/>
      <c r="K17" s="248"/>
    </row>
    <row r="18" spans="3:11" x14ac:dyDescent="0.2">
      <c r="C18" s="246"/>
      <c r="D18" s="200" t="s">
        <v>180</v>
      </c>
      <c r="E18" s="200"/>
      <c r="F18" s="315">
        <v>2922149</v>
      </c>
      <c r="G18" s="209"/>
      <c r="H18" s="315">
        <v>2416783</v>
      </c>
      <c r="I18" s="200"/>
      <c r="J18" s="209"/>
      <c r="K18" s="248"/>
    </row>
    <row r="19" spans="3:11" x14ac:dyDescent="0.2">
      <c r="C19" s="246"/>
      <c r="D19" s="200" t="s">
        <v>24</v>
      </c>
      <c r="E19" s="200"/>
      <c r="F19" s="315">
        <v>5092743.47</v>
      </c>
      <c r="G19" s="209"/>
      <c r="H19" s="315">
        <v>2748985</v>
      </c>
      <c r="I19" s="200"/>
      <c r="J19" s="209"/>
      <c r="K19" s="248"/>
    </row>
    <row r="20" spans="3:11" x14ac:dyDescent="0.2">
      <c r="C20" s="246"/>
      <c r="D20" s="200" t="s">
        <v>62</v>
      </c>
      <c r="E20" s="200"/>
      <c r="F20" s="315">
        <v>249208374.93000001</v>
      </c>
      <c r="G20" s="209"/>
      <c r="H20" s="315">
        <v>260992463.5</v>
      </c>
      <c r="I20" s="200"/>
      <c r="J20" s="209"/>
      <c r="K20" s="248"/>
    </row>
    <row r="21" spans="3:11" x14ac:dyDescent="0.2">
      <c r="C21" s="246"/>
      <c r="D21" s="200" t="s">
        <v>25</v>
      </c>
      <c r="E21" s="200"/>
      <c r="F21" s="315">
        <v>699974092.76999998</v>
      </c>
      <c r="G21" s="209"/>
      <c r="H21" s="315">
        <v>162884937.5</v>
      </c>
      <c r="I21" s="200"/>
      <c r="J21" s="209"/>
      <c r="K21" s="248"/>
    </row>
    <row r="22" spans="3:11" x14ac:dyDescent="0.2">
      <c r="C22" s="246"/>
      <c r="D22" s="200" t="s">
        <v>63</v>
      </c>
      <c r="E22" s="200"/>
      <c r="F22" s="316">
        <v>116700000</v>
      </c>
      <c r="G22" s="200"/>
      <c r="H22" s="316">
        <v>116700000</v>
      </c>
      <c r="I22" s="200"/>
      <c r="J22" s="207">
        <f>SUM(J19:J20)</f>
        <v>0</v>
      </c>
      <c r="K22" s="248"/>
    </row>
    <row r="23" spans="3:11" x14ac:dyDescent="0.2">
      <c r="C23" s="246"/>
      <c r="D23" s="168" t="s">
        <v>204</v>
      </c>
      <c r="E23" s="200"/>
      <c r="F23" s="375">
        <f>SUM(F14:F22)</f>
        <v>1461575616.3</v>
      </c>
      <c r="G23" s="200"/>
      <c r="H23" s="240">
        <f>SUM(H14:H22)+1</f>
        <v>1174579507.4000001</v>
      </c>
      <c r="I23" s="200"/>
      <c r="J23" s="200"/>
      <c r="K23" s="248"/>
    </row>
    <row r="24" spans="3:11" x14ac:dyDescent="0.2">
      <c r="C24" s="246"/>
      <c r="D24" s="296"/>
      <c r="E24" s="200"/>
      <c r="F24" s="376"/>
      <c r="G24" s="200"/>
      <c r="H24" s="206"/>
      <c r="I24" s="200"/>
      <c r="J24" s="200"/>
      <c r="K24" s="248"/>
    </row>
    <row r="25" spans="3:11" x14ac:dyDescent="0.2">
      <c r="C25" s="246"/>
      <c r="D25" s="48" t="s">
        <v>29</v>
      </c>
      <c r="E25" s="200"/>
      <c r="F25" s="377"/>
      <c r="G25" s="210"/>
      <c r="H25" s="211"/>
      <c r="I25" s="200"/>
      <c r="J25" s="209">
        <v>399912.37</v>
      </c>
      <c r="K25" s="248"/>
    </row>
    <row r="26" spans="3:11" x14ac:dyDescent="0.2">
      <c r="C26" s="246"/>
      <c r="D26" s="200" t="s">
        <v>26</v>
      </c>
      <c r="E26" s="208"/>
      <c r="F26" s="315">
        <v>492009628.40999991</v>
      </c>
      <c r="G26" s="200"/>
      <c r="H26" s="201">
        <f>486157116.5</f>
        <v>486157116.5</v>
      </c>
      <c r="I26" s="200"/>
      <c r="J26" s="209"/>
      <c r="K26" s="248"/>
    </row>
    <row r="27" spans="3:11" ht="14.45" customHeight="1" x14ac:dyDescent="0.2">
      <c r="C27" s="246"/>
      <c r="D27" s="200" t="s">
        <v>186</v>
      </c>
      <c r="E27" s="200"/>
      <c r="F27" s="378">
        <v>-160727798.40000001</v>
      </c>
      <c r="G27" s="200"/>
      <c r="H27" s="216">
        <v>-158700527</v>
      </c>
      <c r="I27" s="200"/>
      <c r="J27" s="209"/>
      <c r="K27" s="248"/>
    </row>
    <row r="28" spans="3:11" ht="13.9" customHeight="1" x14ac:dyDescent="0.2">
      <c r="C28" s="246"/>
      <c r="D28" s="200" t="s">
        <v>183</v>
      </c>
      <c r="E28" s="200"/>
      <c r="F28" s="379">
        <v>607392</v>
      </c>
      <c r="G28" s="200"/>
      <c r="H28" s="307">
        <v>607392</v>
      </c>
      <c r="I28" s="200"/>
      <c r="J28" s="209"/>
      <c r="K28" s="248"/>
    </row>
    <row r="29" spans="3:11" ht="17.25" customHeight="1" x14ac:dyDescent="0.2">
      <c r="C29" s="246"/>
      <c r="D29" s="168" t="s">
        <v>205</v>
      </c>
      <c r="E29" s="212"/>
      <c r="F29" s="380">
        <f>SUM(F26:F28)</f>
        <v>331889222.00999987</v>
      </c>
      <c r="G29" s="200"/>
      <c r="H29" s="240">
        <f>SUM(H26:H28)</f>
        <v>328063981.5</v>
      </c>
      <c r="I29" s="200"/>
      <c r="J29" s="209"/>
      <c r="K29" s="248"/>
    </row>
    <row r="30" spans="3:11" ht="17.25" customHeight="1" x14ac:dyDescent="0.2">
      <c r="C30" s="246"/>
      <c r="D30" s="200"/>
      <c r="E30" s="200"/>
      <c r="F30" s="200"/>
      <c r="G30" s="200"/>
      <c r="H30" s="206"/>
      <c r="I30" s="200"/>
      <c r="J30" s="207">
        <f>SUM(J25:J25)</f>
        <v>399912.37</v>
      </c>
      <c r="K30" s="248"/>
    </row>
    <row r="31" spans="3:11" ht="16.149999999999999" customHeight="1" thickBot="1" x14ac:dyDescent="0.25">
      <c r="C31" s="246"/>
      <c r="D31" s="168" t="s">
        <v>37</v>
      </c>
      <c r="E31" s="200"/>
      <c r="F31" s="158">
        <f>+F29+F23</f>
        <v>1793464838.3099999</v>
      </c>
      <c r="G31" s="295"/>
      <c r="H31" s="158">
        <f>+H23+H29</f>
        <v>1502643488.9000001</v>
      </c>
      <c r="I31" s="200"/>
      <c r="J31" s="215">
        <f>+J14+J22+J30</f>
        <v>1862449.17</v>
      </c>
      <c r="K31" s="248"/>
    </row>
    <row r="32" spans="3:11" ht="10.9" customHeight="1" thickTop="1" x14ac:dyDescent="0.2">
      <c r="C32" s="246"/>
      <c r="D32" s="200"/>
      <c r="E32" s="200"/>
      <c r="F32" s="200"/>
      <c r="G32" s="200"/>
      <c r="H32" s="207"/>
      <c r="I32" s="200"/>
      <c r="J32" s="200"/>
      <c r="K32" s="248"/>
    </row>
    <row r="33" spans="3:12" ht="16.899999999999999" customHeight="1" x14ac:dyDescent="0.2">
      <c r="C33" s="246"/>
      <c r="D33" s="48" t="s">
        <v>28</v>
      </c>
      <c r="E33" s="200"/>
      <c r="F33" s="304"/>
      <c r="G33" s="209"/>
      <c r="H33" s="205"/>
      <c r="I33" s="200"/>
      <c r="J33" s="214">
        <v>-9259239.8100000005</v>
      </c>
      <c r="K33" s="248"/>
    </row>
    <row r="34" spans="3:12" ht="17.45" customHeight="1" x14ac:dyDescent="0.2">
      <c r="C34" s="246"/>
      <c r="D34" s="208" t="s">
        <v>34</v>
      </c>
      <c r="E34" s="200"/>
      <c r="F34" s="207"/>
      <c r="G34" s="200"/>
      <c r="H34" s="200"/>
      <c r="I34" s="200"/>
      <c r="J34" s="209"/>
      <c r="K34" s="248"/>
    </row>
    <row r="35" spans="3:12" ht="12.6" customHeight="1" x14ac:dyDescent="0.2">
      <c r="C35" s="249"/>
      <c r="D35" s="200" t="s">
        <v>32</v>
      </c>
      <c r="E35" s="208"/>
      <c r="F35" s="217">
        <v>10398934.32</v>
      </c>
      <c r="G35" s="200"/>
      <c r="H35" s="217">
        <v>12782295</v>
      </c>
      <c r="I35" s="200"/>
      <c r="J35" s="200"/>
      <c r="K35" s="248"/>
    </row>
    <row r="36" spans="3:12" ht="13.9" customHeight="1" x14ac:dyDescent="0.2">
      <c r="C36" s="249"/>
      <c r="D36" s="200" t="s">
        <v>31</v>
      </c>
      <c r="E36" s="208"/>
      <c r="F36" s="217">
        <v>32161458.380000003</v>
      </c>
      <c r="G36" s="204"/>
      <c r="H36" s="217">
        <v>28368314</v>
      </c>
      <c r="I36" s="200"/>
      <c r="J36" s="204" t="s">
        <v>60</v>
      </c>
      <c r="K36" s="248"/>
    </row>
    <row r="37" spans="3:12" ht="12.6" customHeight="1" x14ac:dyDescent="0.2">
      <c r="C37" s="249"/>
      <c r="D37" s="200" t="s">
        <v>122</v>
      </c>
      <c r="E37" s="208"/>
      <c r="F37" s="360">
        <v>227801</v>
      </c>
      <c r="G37" s="204"/>
      <c r="H37" s="218">
        <v>194821</v>
      </c>
      <c r="I37" s="200"/>
      <c r="J37" s="204"/>
      <c r="K37" s="248"/>
    </row>
    <row r="38" spans="3:12" ht="15" customHeight="1" x14ac:dyDescent="0.2">
      <c r="C38" s="249"/>
      <c r="D38" s="168" t="s">
        <v>202</v>
      </c>
      <c r="E38" s="200"/>
      <c r="F38" s="52">
        <f>SUM(F35:F37)-1</f>
        <v>42788192.700000003</v>
      </c>
      <c r="G38" s="209"/>
      <c r="H38" s="125">
        <f>SUM(H35:H37)</f>
        <v>41345430</v>
      </c>
      <c r="I38" s="200"/>
      <c r="J38" s="209"/>
      <c r="K38" s="248"/>
      <c r="L38" s="127"/>
    </row>
    <row r="39" spans="3:12" ht="12" customHeight="1" x14ac:dyDescent="0.2">
      <c r="C39" s="249"/>
      <c r="D39" s="200"/>
      <c r="E39" s="200"/>
      <c r="F39" s="200"/>
      <c r="G39" s="209"/>
      <c r="H39" s="209"/>
      <c r="I39" s="200"/>
      <c r="J39" s="209"/>
      <c r="K39" s="248"/>
      <c r="L39" s="127"/>
    </row>
    <row r="40" spans="3:12" x14ac:dyDescent="0.2">
      <c r="C40" s="249"/>
      <c r="D40" s="48" t="s">
        <v>33</v>
      </c>
      <c r="E40" s="200"/>
      <c r="F40" s="200"/>
      <c r="G40" s="209"/>
      <c r="H40" s="209"/>
      <c r="I40" s="200"/>
      <c r="J40" s="209"/>
      <c r="K40" s="248"/>
      <c r="L40" s="127"/>
    </row>
    <row r="41" spans="3:12" x14ac:dyDescent="0.2">
      <c r="C41" s="249"/>
      <c r="D41" s="200" t="s">
        <v>30</v>
      </c>
      <c r="E41" s="208"/>
      <c r="F41" s="217">
        <v>1026907939.16</v>
      </c>
      <c r="G41" s="209"/>
      <c r="H41" s="209">
        <v>754803801</v>
      </c>
      <c r="I41" s="200"/>
      <c r="J41" s="209"/>
      <c r="K41" s="248"/>
      <c r="L41" s="127"/>
    </row>
    <row r="42" spans="3:12" ht="12.6" customHeight="1" x14ac:dyDescent="0.2">
      <c r="C42" s="249"/>
      <c r="D42" s="200" t="s">
        <v>156</v>
      </c>
      <c r="E42" s="208"/>
      <c r="F42" s="217">
        <v>10370955.57</v>
      </c>
      <c r="G42" s="209"/>
      <c r="H42" s="209">
        <v>2965345</v>
      </c>
      <c r="I42" s="200"/>
      <c r="J42" s="209"/>
      <c r="K42" s="248"/>
      <c r="L42" s="127"/>
    </row>
    <row r="43" spans="3:12" ht="13.5" customHeight="1" x14ac:dyDescent="0.2">
      <c r="C43" s="249"/>
      <c r="D43" s="200" t="s">
        <v>157</v>
      </c>
      <c r="E43" s="208"/>
      <c r="F43" s="218">
        <v>116700000</v>
      </c>
      <c r="G43" s="209"/>
      <c r="H43" s="214">
        <v>116700000</v>
      </c>
      <c r="I43" s="200"/>
      <c r="J43" s="209"/>
      <c r="K43" s="248"/>
      <c r="L43" s="127"/>
    </row>
    <row r="44" spans="3:12" ht="14.45" customHeight="1" x14ac:dyDescent="0.2">
      <c r="C44" s="249"/>
      <c r="D44" s="168" t="s">
        <v>191</v>
      </c>
      <c r="E44" s="200"/>
      <c r="F44" s="351">
        <f>SUM(F41:F43)</f>
        <v>1153978894.73</v>
      </c>
      <c r="G44" s="209"/>
      <c r="H44" s="52">
        <f>SUM(H41:H43)</f>
        <v>874469146</v>
      </c>
      <c r="I44" s="200"/>
      <c r="J44" s="209"/>
      <c r="K44" s="248"/>
      <c r="L44" s="127"/>
    </row>
    <row r="45" spans="3:12" ht="6.6" customHeight="1" x14ac:dyDescent="0.2">
      <c r="C45" s="249"/>
      <c r="D45" s="296"/>
      <c r="E45" s="200"/>
      <c r="F45" s="205"/>
      <c r="G45" s="209"/>
      <c r="H45" s="228"/>
      <c r="I45" s="200"/>
      <c r="J45" s="209"/>
      <c r="K45" s="248"/>
      <c r="L45" s="127"/>
    </row>
    <row r="46" spans="3:12" ht="19.5" customHeight="1" thickBot="1" x14ac:dyDescent="0.25">
      <c r="C46" s="249"/>
      <c r="D46" s="168" t="s">
        <v>38</v>
      </c>
      <c r="E46" s="212"/>
      <c r="F46" s="231">
        <f>+F38+F44+1</f>
        <v>1196767088.4300001</v>
      </c>
      <c r="G46" s="209"/>
      <c r="H46" s="231">
        <f>+H38+H44</f>
        <v>915814576</v>
      </c>
      <c r="I46" s="200"/>
      <c r="J46" s="209"/>
      <c r="K46" s="248"/>
      <c r="L46" s="127"/>
    </row>
    <row r="47" spans="3:12" ht="10.9" customHeight="1" thickTop="1" x14ac:dyDescent="0.2">
      <c r="C47" s="249"/>
      <c r="D47" s="229"/>
      <c r="E47" s="200"/>
      <c r="F47" s="200"/>
      <c r="G47" s="207"/>
      <c r="H47" s="213"/>
      <c r="I47" s="200"/>
      <c r="J47" s="207" t="e">
        <f>+#REF!+#REF!+#REF!</f>
        <v>#REF!</v>
      </c>
      <c r="K47" s="248"/>
      <c r="L47" s="127"/>
    </row>
    <row r="48" spans="3:12" ht="13.9" customHeight="1" x14ac:dyDescent="0.2">
      <c r="C48" s="249"/>
      <c r="D48" s="56" t="s">
        <v>192</v>
      </c>
      <c r="E48" s="200"/>
      <c r="F48" s="209"/>
      <c r="G48" s="209"/>
      <c r="H48" s="200"/>
      <c r="I48" s="200"/>
      <c r="J48" s="200"/>
      <c r="K48" s="248"/>
      <c r="L48" s="127"/>
    </row>
    <row r="49" spans="3:12" x14ac:dyDescent="0.2">
      <c r="C49" s="249"/>
      <c r="D49" s="200" t="s">
        <v>43</v>
      </c>
      <c r="E49" s="200"/>
      <c r="F49" s="201">
        <v>94403308.530000001</v>
      </c>
      <c r="G49" s="209"/>
      <c r="H49" s="201">
        <v>94403309</v>
      </c>
      <c r="I49" s="200"/>
      <c r="J49" s="214">
        <v>53367236.979999997</v>
      </c>
      <c r="K49" s="248"/>
      <c r="L49" s="127"/>
    </row>
    <row r="50" spans="3:12" x14ac:dyDescent="0.2">
      <c r="C50" s="249"/>
      <c r="D50" s="200" t="s">
        <v>193</v>
      </c>
      <c r="E50" s="200"/>
      <c r="F50" s="201">
        <v>494875188.10000002</v>
      </c>
      <c r="G50" s="209"/>
      <c r="H50" s="201">
        <v>493552611</v>
      </c>
      <c r="I50" s="200"/>
      <c r="J50" s="209"/>
      <c r="K50" s="248"/>
      <c r="L50" s="127"/>
    </row>
    <row r="51" spans="3:12" x14ac:dyDescent="0.2">
      <c r="C51" s="249"/>
      <c r="D51" s="200" t="s">
        <v>35</v>
      </c>
      <c r="E51" s="200"/>
      <c r="F51" s="353">
        <v>7419253.1100000003</v>
      </c>
      <c r="G51" s="209"/>
      <c r="H51" s="300">
        <v>-1127007</v>
      </c>
      <c r="I51" s="200"/>
      <c r="J51" s="209"/>
      <c r="K51" s="248"/>
    </row>
    <row r="52" spans="3:12" x14ac:dyDescent="0.2">
      <c r="C52" s="249"/>
      <c r="D52" s="168" t="s">
        <v>44</v>
      </c>
      <c r="E52" s="200"/>
      <c r="F52" s="236">
        <f>SUM(F49:F51)</f>
        <v>596697749.74000001</v>
      </c>
      <c r="G52" s="209"/>
      <c r="H52" s="362">
        <f>SUM(H49:H51)</f>
        <v>586828913</v>
      </c>
      <c r="I52" s="200"/>
      <c r="J52" s="209"/>
      <c r="K52" s="248"/>
    </row>
    <row r="53" spans="3:12" x14ac:dyDescent="0.2">
      <c r="C53" s="249"/>
      <c r="D53" s="200"/>
      <c r="E53" s="200"/>
      <c r="F53" s="209"/>
      <c r="G53" s="209"/>
      <c r="H53" s="209"/>
      <c r="I53" s="200"/>
      <c r="J53" s="200"/>
      <c r="K53" s="248"/>
    </row>
    <row r="54" spans="3:12" ht="15.75" thickBot="1" x14ac:dyDescent="0.25">
      <c r="C54" s="249"/>
      <c r="D54" s="168" t="s">
        <v>45</v>
      </c>
      <c r="E54" s="199"/>
      <c r="F54" s="158">
        <f>+F52+F46</f>
        <v>1793464838.1700001</v>
      </c>
      <c r="G54" s="60"/>
      <c r="H54" s="158">
        <f>+H52+H46</f>
        <v>1502643489</v>
      </c>
      <c r="I54" s="200"/>
      <c r="J54" s="215" t="e">
        <f>SUM(J47:J49)</f>
        <v>#REF!</v>
      </c>
      <c r="K54" s="248"/>
    </row>
    <row r="55" spans="3:12" ht="16.5" thickTop="1" thickBot="1" x14ac:dyDescent="0.25">
      <c r="C55" s="250"/>
      <c r="D55" s="251"/>
      <c r="E55" s="251"/>
      <c r="F55" s="251"/>
      <c r="G55" s="252"/>
      <c r="H55" s="252" t="s">
        <v>72</v>
      </c>
      <c r="I55" s="253"/>
      <c r="J55" s="253"/>
      <c r="K55" s="254"/>
    </row>
    <row r="56" spans="3:12" ht="15.75" thickTop="1" x14ac:dyDescent="0.2">
      <c r="C56" s="47"/>
      <c r="D56" s="199"/>
      <c r="E56" s="199"/>
      <c r="F56" s="381"/>
      <c r="G56" s="200"/>
      <c r="H56" s="205"/>
      <c r="I56" s="200"/>
      <c r="J56" s="214">
        <v>-5348157.34</v>
      </c>
      <c r="K56" s="200"/>
    </row>
    <row r="57" spans="3:12" x14ac:dyDescent="0.2">
      <c r="C57" s="47"/>
      <c r="D57" s="199"/>
      <c r="E57" s="199"/>
      <c r="F57" s="301"/>
      <c r="G57" s="301"/>
      <c r="H57" s="301"/>
      <c r="I57" s="200"/>
      <c r="J57" s="209"/>
      <c r="K57" s="200"/>
    </row>
    <row r="58" spans="3:12" x14ac:dyDescent="0.2">
      <c r="C58" s="47"/>
      <c r="D58" s="199"/>
      <c r="E58" s="199"/>
      <c r="F58" s="230"/>
      <c r="G58" s="230"/>
      <c r="H58" s="230"/>
      <c r="I58" s="200"/>
      <c r="J58" s="209"/>
      <c r="K58" s="200"/>
    </row>
    <row r="59" spans="3:12" x14ac:dyDescent="0.2">
      <c r="C59" s="232"/>
      <c r="D59" s="229"/>
      <c r="E59" s="229"/>
      <c r="F59" s="233"/>
      <c r="G59" s="229"/>
      <c r="H59" s="234"/>
      <c r="I59" s="229"/>
      <c r="J59" s="229"/>
      <c r="K59" s="229"/>
      <c r="L59" s="127"/>
    </row>
    <row r="60" spans="3:12" x14ac:dyDescent="0.2">
      <c r="C60" s="18"/>
      <c r="D60" s="322" t="s">
        <v>253</v>
      </c>
      <c r="E60" s="220"/>
      <c r="F60" s="322"/>
      <c r="G60" s="323" t="s">
        <v>211</v>
      </c>
      <c r="H60" s="323"/>
      <c r="I60" s="220"/>
      <c r="J60" s="220"/>
      <c r="K60" s="220"/>
      <c r="L60" s="127"/>
    </row>
    <row r="61" spans="3:12" x14ac:dyDescent="0.2">
      <c r="C61" s="6"/>
      <c r="D61" s="15" t="s">
        <v>254</v>
      </c>
      <c r="E61" s="221"/>
      <c r="F61" s="418" t="s">
        <v>36</v>
      </c>
      <c r="G61" s="418"/>
      <c r="H61" s="418"/>
      <c r="I61" s="222"/>
      <c r="J61" s="222"/>
      <c r="K61" s="223"/>
      <c r="L61" s="128"/>
    </row>
    <row r="62" spans="3:12" x14ac:dyDescent="0.2">
      <c r="C62" s="18"/>
      <c r="D62" s="220"/>
      <c r="E62" s="220"/>
      <c r="F62" s="220"/>
      <c r="G62" s="220"/>
      <c r="H62" s="220"/>
      <c r="I62" s="220"/>
      <c r="J62" s="220"/>
      <c r="K62" s="220"/>
      <c r="L62" s="127"/>
    </row>
    <row r="63" spans="3:12" x14ac:dyDescent="0.2">
      <c r="C63" s="18"/>
      <c r="D63" s="220"/>
      <c r="E63" s="220"/>
      <c r="F63" s="220"/>
      <c r="G63" s="220"/>
      <c r="H63" s="220"/>
      <c r="I63" s="220"/>
      <c r="J63" s="220"/>
      <c r="K63" s="220"/>
      <c r="L63" s="127"/>
    </row>
    <row r="64" spans="3:12" x14ac:dyDescent="0.2">
      <c r="C64" s="18"/>
      <c r="D64" s="219"/>
      <c r="E64" s="220"/>
      <c r="F64" s="220"/>
      <c r="G64" s="220"/>
      <c r="H64" s="220"/>
      <c r="I64" s="220"/>
      <c r="J64" s="220"/>
      <c r="K64" s="220"/>
      <c r="L64" s="127"/>
    </row>
    <row r="65" spans="3:12" x14ac:dyDescent="0.2">
      <c r="C65" s="18"/>
      <c r="D65" s="324" t="s">
        <v>250</v>
      </c>
      <c r="E65" s="325"/>
      <c r="F65" s="325"/>
      <c r="G65" s="235"/>
      <c r="H65" s="235"/>
      <c r="I65" s="235"/>
      <c r="J65" s="235"/>
      <c r="K65" s="220"/>
      <c r="L65" s="127"/>
    </row>
    <row r="66" spans="3:12" x14ac:dyDescent="0.2">
      <c r="C66" s="18"/>
      <c r="D66" s="237" t="s">
        <v>255</v>
      </c>
      <c r="E66" s="224"/>
      <c r="F66" s="224"/>
      <c r="G66" s="224"/>
      <c r="H66" s="220"/>
      <c r="I66" s="224"/>
      <c r="J66" s="224"/>
      <c r="K66" s="220"/>
    </row>
    <row r="67" spans="3:12" x14ac:dyDescent="0.2">
      <c r="C67" s="17"/>
      <c r="D67" s="219"/>
      <c r="E67" s="219"/>
      <c r="F67" s="219"/>
      <c r="G67" s="219"/>
      <c r="H67" s="225"/>
      <c r="I67" s="219"/>
      <c r="J67" s="219"/>
      <c r="K67" s="219"/>
    </row>
    <row r="68" spans="3:12" x14ac:dyDescent="0.2">
      <c r="C68" s="17"/>
      <c r="D68" s="219"/>
      <c r="E68" s="219"/>
      <c r="F68" s="160"/>
      <c r="G68" s="219"/>
      <c r="H68" s="225"/>
      <c r="I68" s="219"/>
      <c r="J68" s="219"/>
      <c r="K68" s="219"/>
    </row>
    <row r="69" spans="3:12" x14ac:dyDescent="0.2">
      <c r="C69" s="17"/>
      <c r="D69" s="225"/>
      <c r="E69" s="219"/>
      <c r="F69" s="160"/>
      <c r="G69" s="219"/>
      <c r="H69" s="219"/>
      <c r="I69" s="219"/>
      <c r="J69" s="219"/>
      <c r="K69" s="219"/>
    </row>
    <row r="70" spans="3:12" x14ac:dyDescent="0.2">
      <c r="C70" s="17"/>
      <c r="D70" s="225"/>
      <c r="E70" s="219"/>
      <c r="F70" s="160"/>
      <c r="G70" s="219"/>
      <c r="H70" s="225"/>
      <c r="I70" s="219"/>
      <c r="J70" s="219"/>
      <c r="K70" s="219"/>
    </row>
    <row r="71" spans="3:12" x14ac:dyDescent="0.2">
      <c r="C71" s="17"/>
      <c r="D71" s="225"/>
      <c r="E71" s="219"/>
      <c r="F71" s="162"/>
      <c r="G71" s="219"/>
      <c r="H71" s="220"/>
      <c r="I71" s="219"/>
      <c r="J71" s="219"/>
      <c r="K71" s="219"/>
      <c r="L71" s="128"/>
    </row>
    <row r="72" spans="3:12" x14ac:dyDescent="0.2">
      <c r="C72" s="17"/>
      <c r="D72" s="226"/>
      <c r="E72" s="219"/>
      <c r="F72" s="160"/>
      <c r="G72" s="219"/>
      <c r="H72" s="225"/>
      <c r="I72" s="219"/>
      <c r="J72" s="219"/>
      <c r="K72" s="219"/>
      <c r="L72" s="128"/>
    </row>
    <row r="73" spans="3:12" x14ac:dyDescent="0.2">
      <c r="C73" s="17"/>
      <c r="D73" s="225"/>
      <c r="E73" s="219"/>
      <c r="F73" s="161"/>
      <c r="G73" s="219"/>
      <c r="H73" s="160"/>
      <c r="I73" s="219"/>
      <c r="J73" s="219"/>
      <c r="K73" s="219"/>
      <c r="L73" s="127"/>
    </row>
    <row r="74" spans="3:12" x14ac:dyDescent="0.2">
      <c r="C74" s="17"/>
      <c r="D74" s="219"/>
      <c r="E74" s="219"/>
      <c r="F74" s="160"/>
      <c r="G74" s="219"/>
      <c r="H74" s="225"/>
      <c r="I74" s="219"/>
      <c r="J74" s="219"/>
      <c r="K74" s="219"/>
      <c r="L74" s="127"/>
    </row>
    <row r="75" spans="3:12" x14ac:dyDescent="0.2">
      <c r="C75" s="17"/>
      <c r="D75" s="219"/>
      <c r="E75" s="219"/>
      <c r="F75" s="160">
        <f>+F54-F31</f>
        <v>-0.1399998664855957</v>
      </c>
      <c r="G75" s="219"/>
      <c r="H75" s="160">
        <f>+H54-H31</f>
        <v>9.9999904632568359E-2</v>
      </c>
      <c r="I75" s="219"/>
      <c r="J75" s="219"/>
      <c r="K75" s="219"/>
      <c r="L75" s="127"/>
    </row>
    <row r="76" spans="3:12" x14ac:dyDescent="0.2">
      <c r="C76" s="17"/>
      <c r="D76" s="219"/>
      <c r="E76" s="219"/>
      <c r="F76" s="160"/>
      <c r="G76" s="219"/>
      <c r="H76" s="160"/>
      <c r="I76" s="219"/>
      <c r="J76" s="219"/>
      <c r="K76" s="219"/>
      <c r="L76" s="127"/>
    </row>
    <row r="77" spans="3:12" x14ac:dyDescent="0.2">
      <c r="C77" s="17"/>
      <c r="D77" s="219"/>
      <c r="E77" s="219"/>
      <c r="F77" s="160"/>
      <c r="G77" s="219"/>
      <c r="H77" s="160"/>
      <c r="I77" s="219"/>
      <c r="J77" s="219"/>
      <c r="K77" s="219" t="s">
        <v>19</v>
      </c>
      <c r="L77" s="127"/>
    </row>
    <row r="78" spans="3:12" s="2" customFormat="1" x14ac:dyDescent="0.2">
      <c r="C78" s="17"/>
      <c r="D78" s="219"/>
      <c r="E78" s="219"/>
      <c r="F78" s="160"/>
      <c r="G78" s="219"/>
      <c r="H78" s="160"/>
      <c r="I78" s="219"/>
      <c r="J78" s="219"/>
      <c r="K78" s="219"/>
      <c r="L78" s="4"/>
    </row>
    <row r="79" spans="3:12" customFormat="1" x14ac:dyDescent="0.2">
      <c r="C79" s="17"/>
      <c r="D79" s="219"/>
      <c r="E79" s="219"/>
      <c r="F79" s="160"/>
      <c r="G79" s="219"/>
      <c r="H79" s="162"/>
      <c r="I79" s="219"/>
      <c r="J79" s="219"/>
      <c r="K79" s="219"/>
      <c r="L79" s="4"/>
    </row>
    <row r="80" spans="3:12" customFormat="1" ht="15" customHeight="1" x14ac:dyDescent="0.2">
      <c r="C80" s="17"/>
      <c r="D80" s="219"/>
      <c r="E80" s="219"/>
      <c r="F80" s="162"/>
      <c r="G80" s="219"/>
      <c r="H80" s="160"/>
      <c r="I80" s="219"/>
      <c r="J80" s="219"/>
      <c r="K80" s="219"/>
      <c r="L80" s="129"/>
    </row>
    <row r="81" spans="3:12" s="2" customFormat="1" x14ac:dyDescent="0.2">
      <c r="C81" s="17"/>
      <c r="D81" s="219"/>
      <c r="E81" s="219"/>
      <c r="F81" s="160"/>
      <c r="G81" s="219"/>
      <c r="H81" s="225"/>
      <c r="I81" s="219"/>
      <c r="J81" s="219"/>
      <c r="K81" s="219"/>
      <c r="L81" s="4"/>
    </row>
    <row r="82" spans="3:12" s="2" customFormat="1" x14ac:dyDescent="0.2">
      <c r="C82" s="17"/>
      <c r="D82" s="219"/>
      <c r="E82" s="219"/>
      <c r="F82" s="161"/>
      <c r="G82" s="219"/>
      <c r="H82" s="227"/>
      <c r="I82" s="219"/>
      <c r="J82" s="219"/>
      <c r="K82" s="219"/>
      <c r="L82" s="4"/>
    </row>
    <row r="83" spans="3:12" s="2" customFormat="1" x14ac:dyDescent="0.2">
      <c r="C83" s="17"/>
      <c r="D83" s="219"/>
      <c r="E83" s="219"/>
      <c r="F83" s="160"/>
      <c r="G83" s="219"/>
      <c r="H83" s="227"/>
      <c r="I83" s="219"/>
      <c r="J83" s="219"/>
      <c r="K83" s="219"/>
      <c r="L83" s="4"/>
    </row>
    <row r="84" spans="3:12" s="2" customFormat="1" x14ac:dyDescent="0.2">
      <c r="C84" s="17"/>
      <c r="D84" s="219"/>
      <c r="E84" s="219"/>
      <c r="F84" s="160"/>
      <c r="G84" s="219"/>
      <c r="H84" s="219"/>
      <c r="I84" s="219"/>
      <c r="J84" s="219"/>
      <c r="K84" s="219"/>
      <c r="L84" s="4"/>
    </row>
    <row r="85" spans="3:12" x14ac:dyDescent="0.2">
      <c r="C85" s="17"/>
      <c r="D85" s="219"/>
      <c r="E85" s="219"/>
      <c r="F85" s="160"/>
      <c r="G85" s="219"/>
      <c r="H85" s="219"/>
      <c r="I85" s="219"/>
      <c r="J85" s="219"/>
      <c r="K85" s="219"/>
    </row>
    <row r="86" spans="3:12" x14ac:dyDescent="0.2">
      <c r="C86" s="17"/>
      <c r="D86" s="219"/>
      <c r="E86" s="219"/>
      <c r="F86" s="225"/>
      <c r="G86" s="219"/>
      <c r="H86" s="219"/>
      <c r="I86" s="219"/>
      <c r="J86" s="219"/>
      <c r="K86" s="219"/>
    </row>
    <row r="87" spans="3:12" x14ac:dyDescent="0.2">
      <c r="C87" s="17"/>
      <c r="D87" s="219"/>
      <c r="E87" s="219"/>
      <c r="F87" s="225"/>
      <c r="G87" s="219"/>
      <c r="H87" s="219"/>
      <c r="I87" s="219"/>
      <c r="J87" s="219"/>
      <c r="K87" s="219"/>
    </row>
    <row r="88" spans="3:12" x14ac:dyDescent="0.2">
      <c r="C88" s="17"/>
      <c r="D88" s="219"/>
      <c r="E88" s="219"/>
      <c r="F88" s="219"/>
      <c r="G88" s="219"/>
      <c r="H88" s="219"/>
      <c r="I88" s="219"/>
      <c r="J88" s="219"/>
      <c r="K88" s="219"/>
    </row>
    <row r="89" spans="3:12" x14ac:dyDescent="0.2">
      <c r="C89" s="17"/>
      <c r="D89" s="219"/>
      <c r="E89" s="219"/>
      <c r="F89" s="219"/>
      <c r="G89" s="219"/>
      <c r="H89" s="219"/>
      <c r="I89" s="219"/>
      <c r="J89" s="219"/>
      <c r="K89" s="219"/>
    </row>
    <row r="90" spans="3:12" x14ac:dyDescent="0.2">
      <c r="C90" s="17"/>
      <c r="D90" s="219"/>
      <c r="E90" s="219"/>
      <c r="F90" s="219"/>
      <c r="G90" s="219"/>
      <c r="H90" s="219"/>
      <c r="I90" s="219"/>
      <c r="J90" s="219"/>
      <c r="K90" s="219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C8:K8"/>
    <mergeCell ref="C9:K9"/>
    <mergeCell ref="D4:J4"/>
    <mergeCell ref="D5:J5"/>
    <mergeCell ref="C6:K6"/>
    <mergeCell ref="C7:K7"/>
    <mergeCell ref="F61:H61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K181"/>
  <sheetViews>
    <sheetView zoomScale="110" zoomScaleNormal="110" zoomScaleSheetLayoutView="75" workbookViewId="0">
      <selection activeCell="A32" sqref="A32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6" style="13" customWidth="1"/>
    <col min="11" max="11" width="4" style="11" customWidth="1"/>
    <col min="12" max="16384" width="11.42578125" style="13"/>
  </cols>
  <sheetData>
    <row r="2" spans="2:11" x14ac:dyDescent="0.2">
      <c r="B2" s="383"/>
      <c r="C2" s="384"/>
      <c r="D2" s="384"/>
      <c r="E2" s="384"/>
      <c r="F2" s="384"/>
      <c r="G2" s="384"/>
      <c r="H2" s="384"/>
      <c r="I2" s="384"/>
      <c r="J2" s="385"/>
      <c r="K2" s="28"/>
    </row>
    <row r="3" spans="2:11" x14ac:dyDescent="0.2">
      <c r="B3" s="386"/>
      <c r="C3" s="30"/>
      <c r="D3" s="30"/>
      <c r="E3" s="30"/>
      <c r="F3" s="30"/>
      <c r="G3" s="30"/>
      <c r="H3" s="30"/>
      <c r="I3" s="30"/>
      <c r="J3" s="387"/>
      <c r="K3" s="28"/>
    </row>
    <row r="4" spans="2:11" x14ac:dyDescent="0.2">
      <c r="B4" s="386"/>
      <c r="C4" s="30"/>
      <c r="D4" s="30"/>
      <c r="E4" s="30"/>
      <c r="F4" s="30"/>
      <c r="G4" s="30"/>
      <c r="H4" s="30"/>
      <c r="I4" s="30"/>
      <c r="J4" s="387"/>
      <c r="K4" s="28"/>
    </row>
    <row r="5" spans="2:11" x14ac:dyDescent="0.2">
      <c r="B5" s="386"/>
      <c r="C5" s="30"/>
      <c r="D5" s="30"/>
      <c r="E5" s="30"/>
      <c r="F5" s="30"/>
      <c r="G5" s="30"/>
      <c r="H5" s="30"/>
      <c r="I5" s="30"/>
      <c r="J5" s="387"/>
      <c r="K5" s="28"/>
    </row>
    <row r="6" spans="2:11" x14ac:dyDescent="0.2">
      <c r="B6" s="386"/>
      <c r="C6" s="408"/>
      <c r="D6" s="408"/>
      <c r="E6" s="408"/>
      <c r="F6" s="408"/>
      <c r="G6" s="408"/>
      <c r="H6" s="408"/>
      <c r="I6" s="408"/>
      <c r="J6" s="421"/>
      <c r="K6" s="28"/>
    </row>
    <row r="7" spans="2:11" x14ac:dyDescent="0.2">
      <c r="B7" s="386"/>
      <c r="C7" s="408" t="s">
        <v>97</v>
      </c>
      <c r="D7" s="408"/>
      <c r="E7" s="408"/>
      <c r="F7" s="408"/>
      <c r="G7" s="408"/>
      <c r="H7" s="408"/>
      <c r="I7" s="408"/>
      <c r="J7" s="421"/>
      <c r="K7" s="28"/>
    </row>
    <row r="8" spans="2:11" x14ac:dyDescent="0.2">
      <c r="B8" s="386"/>
      <c r="C8" s="408" t="str">
        <f>+RESULTADOS!B10</f>
        <v>DEL 01 DE ENERO AL 31 DE ENERO 2023</v>
      </c>
      <c r="D8" s="408"/>
      <c r="E8" s="408"/>
      <c r="F8" s="408"/>
      <c r="G8" s="408"/>
      <c r="H8" s="408"/>
      <c r="I8" s="408"/>
      <c r="J8" s="421"/>
      <c r="K8" s="28"/>
    </row>
    <row r="9" spans="2:11" x14ac:dyDescent="0.2">
      <c r="B9" s="386"/>
      <c r="C9" s="408" t="str">
        <f>+'SITUACION '!C8:K8</f>
        <v>(Valores en RD$)</v>
      </c>
      <c r="D9" s="408"/>
      <c r="E9" s="408"/>
      <c r="F9" s="408"/>
      <c r="G9" s="408"/>
      <c r="H9" s="408"/>
      <c r="I9" s="408"/>
      <c r="J9" s="421"/>
      <c r="K9" s="28"/>
    </row>
    <row r="10" spans="2:11" x14ac:dyDescent="0.2">
      <c r="B10" s="386"/>
      <c r="C10" s="30"/>
      <c r="D10" s="30"/>
      <c r="E10" s="30"/>
      <c r="F10" s="30"/>
      <c r="G10" s="30"/>
      <c r="H10" s="30"/>
      <c r="I10" s="30"/>
      <c r="J10" s="387"/>
      <c r="K10" s="28"/>
    </row>
    <row r="11" spans="2:11" x14ac:dyDescent="0.2">
      <c r="B11" s="405"/>
      <c r="C11" s="406"/>
      <c r="D11" s="406"/>
      <c r="E11" s="406"/>
      <c r="F11" s="406"/>
      <c r="G11" s="406"/>
      <c r="H11" s="406"/>
      <c r="I11" s="406"/>
      <c r="J11" s="407"/>
      <c r="K11" s="28"/>
    </row>
    <row r="12" spans="2:11" x14ac:dyDescent="0.2">
      <c r="B12" s="150"/>
      <c r="C12" s="71"/>
      <c r="D12" s="69"/>
      <c r="E12" s="69"/>
      <c r="F12" s="69"/>
      <c r="G12" s="69"/>
      <c r="H12" s="69"/>
      <c r="I12" s="69"/>
      <c r="J12" s="388"/>
      <c r="K12" s="28"/>
    </row>
    <row r="13" spans="2:11" x14ac:dyDescent="0.2">
      <c r="B13" s="150"/>
      <c r="C13" s="66" t="s">
        <v>115</v>
      </c>
      <c r="D13" s="67" t="s">
        <v>5</v>
      </c>
      <c r="E13" s="67"/>
      <c r="F13" s="68"/>
      <c r="G13" s="69"/>
      <c r="H13" s="69"/>
      <c r="I13" s="69"/>
      <c r="J13" s="388"/>
      <c r="K13" s="28"/>
    </row>
    <row r="14" spans="2:11" x14ac:dyDescent="0.2">
      <c r="B14" s="150"/>
      <c r="C14" s="66"/>
      <c r="D14" s="67"/>
      <c r="E14" s="67"/>
      <c r="F14" s="68"/>
      <c r="G14" s="69"/>
      <c r="H14" s="69"/>
      <c r="I14" s="69"/>
      <c r="J14" s="388"/>
      <c r="K14" s="28"/>
    </row>
    <row r="15" spans="2:11" x14ac:dyDescent="0.2">
      <c r="B15" s="150"/>
      <c r="C15" s="71"/>
      <c r="D15" s="69" t="s">
        <v>279</v>
      </c>
      <c r="E15" s="69"/>
      <c r="F15" s="69"/>
      <c r="G15" s="69"/>
      <c r="H15" s="69"/>
      <c r="I15" s="69"/>
      <c r="J15" s="388"/>
      <c r="K15" s="28"/>
    </row>
    <row r="16" spans="2:11" x14ac:dyDescent="0.2">
      <c r="B16" s="150"/>
      <c r="C16" s="71"/>
      <c r="D16" s="69" t="s">
        <v>105</v>
      </c>
      <c r="E16" s="69"/>
      <c r="F16" s="69"/>
      <c r="G16" s="69"/>
      <c r="H16" s="69"/>
      <c r="I16" s="69"/>
      <c r="J16" s="388"/>
      <c r="K16" s="28"/>
    </row>
    <row r="17" spans="2:11" x14ac:dyDescent="0.2">
      <c r="B17" s="150"/>
      <c r="C17" s="71"/>
      <c r="D17" s="69" t="s">
        <v>102</v>
      </c>
      <c r="E17" s="69"/>
      <c r="F17" s="69"/>
      <c r="G17" s="69"/>
      <c r="H17" s="69"/>
      <c r="I17" s="69"/>
      <c r="J17" s="388"/>
      <c r="K17" s="28"/>
    </row>
    <row r="18" spans="2:11" x14ac:dyDescent="0.2">
      <c r="B18" s="150"/>
      <c r="C18" s="71"/>
      <c r="D18" s="69"/>
      <c r="E18" s="69"/>
      <c r="F18" s="69"/>
      <c r="G18" s="69"/>
      <c r="H18" s="69"/>
      <c r="I18" s="69"/>
      <c r="J18" s="388"/>
      <c r="K18" s="28"/>
    </row>
    <row r="19" spans="2:11" ht="13.15" customHeight="1" x14ac:dyDescent="0.2">
      <c r="B19" s="150"/>
      <c r="C19" s="72"/>
      <c r="D19" s="73" t="s">
        <v>70</v>
      </c>
      <c r="E19" s="73"/>
      <c r="F19" s="69"/>
      <c r="G19" s="69"/>
      <c r="H19" s="57"/>
      <c r="I19" s="69"/>
      <c r="J19" s="388"/>
      <c r="K19" s="28"/>
    </row>
    <row r="20" spans="2:11" hidden="1" x14ac:dyDescent="0.2">
      <c r="B20" s="150"/>
      <c r="C20" s="72"/>
      <c r="D20" s="69" t="s">
        <v>69</v>
      </c>
      <c r="E20" s="73"/>
      <c r="F20" s="69"/>
      <c r="G20" s="57">
        <v>0</v>
      </c>
      <c r="H20" s="57"/>
      <c r="I20" s="69"/>
      <c r="J20" s="388"/>
      <c r="K20" s="28"/>
    </row>
    <row r="21" spans="2:11" x14ac:dyDescent="0.2">
      <c r="B21" s="150"/>
      <c r="C21" s="72"/>
      <c r="D21" s="69" t="s">
        <v>139</v>
      </c>
      <c r="E21" s="69"/>
      <c r="F21" s="69"/>
      <c r="G21" s="57">
        <v>100000</v>
      </c>
      <c r="H21" s="57"/>
      <c r="I21" s="69"/>
      <c r="J21" s="388"/>
      <c r="K21" s="28"/>
    </row>
    <row r="22" spans="2:11" x14ac:dyDescent="0.2">
      <c r="B22" s="150"/>
      <c r="C22" s="72"/>
      <c r="D22" s="69" t="s">
        <v>162</v>
      </c>
      <c r="E22" s="64"/>
      <c r="F22" s="69"/>
      <c r="G22" s="62">
        <v>50000</v>
      </c>
      <c r="H22" s="62">
        <f>SUM(G20:G22)</f>
        <v>150000</v>
      </c>
      <c r="I22" s="69"/>
      <c r="J22" s="388"/>
      <c r="K22" s="28"/>
    </row>
    <row r="23" spans="2:11" x14ac:dyDescent="0.2">
      <c r="B23" s="150"/>
      <c r="C23" s="72"/>
      <c r="D23" s="64"/>
      <c r="E23" s="64"/>
      <c r="F23" s="64"/>
      <c r="G23" s="64"/>
      <c r="H23" s="57"/>
      <c r="I23" s="69"/>
      <c r="J23" s="388"/>
      <c r="K23" s="28"/>
    </row>
    <row r="24" spans="2:11" x14ac:dyDescent="0.2">
      <c r="B24" s="150"/>
      <c r="C24" s="72"/>
      <c r="D24" s="73" t="s">
        <v>99</v>
      </c>
      <c r="E24" s="73"/>
      <c r="F24" s="57"/>
      <c r="G24" s="64"/>
      <c r="H24" s="57"/>
      <c r="I24" s="69"/>
      <c r="J24" s="388"/>
      <c r="K24" s="28"/>
    </row>
    <row r="25" spans="2:11" x14ac:dyDescent="0.2">
      <c r="B25" s="150"/>
      <c r="C25" s="72"/>
      <c r="D25" s="69" t="s">
        <v>100</v>
      </c>
      <c r="E25" s="69"/>
      <c r="F25" s="69"/>
      <c r="G25" s="113">
        <v>42761461.32</v>
      </c>
      <c r="H25" s="64"/>
      <c r="I25" s="64"/>
      <c r="J25" s="388"/>
      <c r="K25" s="28"/>
    </row>
    <row r="26" spans="2:11" x14ac:dyDescent="0.2">
      <c r="B26" s="150"/>
      <c r="C26" s="72"/>
      <c r="D26" s="69" t="s">
        <v>101</v>
      </c>
      <c r="E26" s="69"/>
      <c r="F26" s="64"/>
      <c r="G26" s="57">
        <v>827953.14</v>
      </c>
      <c r="H26" s="64"/>
      <c r="I26" s="64"/>
      <c r="J26" s="388"/>
      <c r="K26" s="28"/>
    </row>
    <row r="27" spans="2:11" x14ac:dyDescent="0.2">
      <c r="B27" s="150"/>
      <c r="C27" s="72"/>
      <c r="D27" s="69" t="s">
        <v>110</v>
      </c>
      <c r="E27" s="64"/>
      <c r="F27" s="64"/>
      <c r="G27" s="57">
        <v>2233093.9900000002</v>
      </c>
      <c r="H27" s="57"/>
      <c r="I27" s="69"/>
      <c r="J27" s="388"/>
      <c r="K27" s="28"/>
    </row>
    <row r="28" spans="2:11" x14ac:dyDescent="0.2">
      <c r="B28" s="150"/>
      <c r="C28" s="72"/>
      <c r="D28" s="69" t="s">
        <v>111</v>
      </c>
      <c r="E28" s="69"/>
      <c r="F28" s="64"/>
      <c r="G28" s="62">
        <v>1370548.9</v>
      </c>
      <c r="H28" s="62">
        <f>SUM(G25:G28)</f>
        <v>47193057.350000001</v>
      </c>
      <c r="I28" s="69"/>
      <c r="J28" s="388"/>
      <c r="K28" s="28"/>
    </row>
    <row r="29" spans="2:11" x14ac:dyDescent="0.2">
      <c r="B29" s="150"/>
      <c r="C29" s="72"/>
      <c r="D29" s="69"/>
      <c r="E29" s="69"/>
      <c r="F29" s="64"/>
      <c r="G29" s="57"/>
      <c r="H29" s="57"/>
      <c r="I29" s="69"/>
      <c r="J29" s="388"/>
      <c r="K29" s="28"/>
    </row>
    <row r="30" spans="2:11" ht="15" thickBot="1" x14ac:dyDescent="0.25">
      <c r="B30" s="150"/>
      <c r="C30" s="72"/>
      <c r="D30" s="69"/>
      <c r="E30" s="69"/>
      <c r="F30" s="64"/>
      <c r="G30" s="57"/>
      <c r="H30" s="74">
        <f>+H28+H22</f>
        <v>47343057.350000001</v>
      </c>
      <c r="I30" s="69"/>
      <c r="J30" s="388"/>
      <c r="K30" s="28"/>
    </row>
    <row r="31" spans="2:11" ht="15" thickTop="1" x14ac:dyDescent="0.2">
      <c r="B31" s="150"/>
      <c r="C31" s="72"/>
      <c r="D31" s="69"/>
      <c r="E31" s="69"/>
      <c r="F31" s="64"/>
      <c r="G31" s="57"/>
      <c r="H31" s="57"/>
      <c r="I31" s="69"/>
      <c r="J31" s="388"/>
      <c r="K31" s="28"/>
    </row>
    <row r="32" spans="2:11" x14ac:dyDescent="0.2">
      <c r="B32" s="150"/>
      <c r="C32" s="72"/>
      <c r="D32" s="69" t="s">
        <v>153</v>
      </c>
      <c r="E32" s="69"/>
      <c r="F32" s="69"/>
      <c r="G32" s="57">
        <v>6409405</v>
      </c>
      <c r="H32" s="57"/>
      <c r="I32" s="57"/>
      <c r="J32" s="388"/>
      <c r="K32" s="28"/>
    </row>
    <row r="33" spans="2:11" x14ac:dyDescent="0.2">
      <c r="B33" s="150"/>
      <c r="C33" s="72"/>
      <c r="D33" s="69" t="s">
        <v>58</v>
      </c>
      <c r="E33" s="69"/>
      <c r="F33" s="69"/>
      <c r="G33" s="57">
        <v>185250799.93000001</v>
      </c>
      <c r="H33" s="7"/>
      <c r="I33" s="57"/>
      <c r="J33" s="388"/>
      <c r="K33" s="28"/>
    </row>
    <row r="34" spans="2:11" x14ac:dyDescent="0.2">
      <c r="B34" s="150"/>
      <c r="C34" s="72"/>
      <c r="D34" s="69" t="s">
        <v>137</v>
      </c>
      <c r="E34" s="69"/>
      <c r="F34" s="69"/>
      <c r="G34" s="57">
        <v>1778899.25</v>
      </c>
      <c r="H34" s="57"/>
      <c r="I34" s="57"/>
      <c r="J34" s="388"/>
      <c r="K34" s="28"/>
    </row>
    <row r="35" spans="2:11" x14ac:dyDescent="0.2">
      <c r="B35" s="150"/>
      <c r="C35" s="72"/>
      <c r="D35" s="69" t="s">
        <v>136</v>
      </c>
      <c r="E35" s="7"/>
      <c r="F35" s="69"/>
      <c r="G35" s="57">
        <v>119950</v>
      </c>
      <c r="H35" s="57"/>
      <c r="I35" s="57"/>
      <c r="J35" s="389"/>
      <c r="K35" s="28"/>
    </row>
    <row r="36" spans="2:11" x14ac:dyDescent="0.2">
      <c r="B36" s="150"/>
      <c r="C36" s="72"/>
      <c r="D36" s="69" t="s">
        <v>67</v>
      </c>
      <c r="E36" s="64"/>
      <c r="F36" s="69"/>
      <c r="G36" s="62">
        <v>5123941.4000000004</v>
      </c>
      <c r="H36" s="62">
        <f>SUM(G32:G36)-1</f>
        <v>198682994.58000001</v>
      </c>
      <c r="I36" s="57"/>
      <c r="J36" s="388"/>
      <c r="K36" s="28"/>
    </row>
    <row r="37" spans="2:11" hidden="1" x14ac:dyDescent="0.2">
      <c r="B37" s="150"/>
      <c r="C37" s="72"/>
      <c r="D37" s="69" t="s">
        <v>66</v>
      </c>
      <c r="E37" s="64"/>
      <c r="F37" s="69"/>
      <c r="G37" s="62">
        <v>0</v>
      </c>
      <c r="H37" s="62">
        <v>0</v>
      </c>
      <c r="I37" s="57"/>
      <c r="J37" s="388"/>
      <c r="K37" s="28"/>
    </row>
    <row r="38" spans="2:11" x14ac:dyDescent="0.2">
      <c r="B38" s="150"/>
      <c r="C38" s="72"/>
      <c r="D38" s="7"/>
      <c r="E38" s="64"/>
      <c r="F38" s="69"/>
      <c r="G38" s="57"/>
      <c r="H38" s="57"/>
      <c r="I38" s="57"/>
      <c r="J38" s="388"/>
      <c r="K38" s="28"/>
    </row>
    <row r="39" spans="2:11" x14ac:dyDescent="0.2">
      <c r="B39" s="150"/>
      <c r="C39" s="72"/>
      <c r="D39" s="73" t="s">
        <v>140</v>
      </c>
      <c r="E39" s="73"/>
      <c r="F39" s="64"/>
      <c r="G39" s="57"/>
      <c r="H39" s="57"/>
      <c r="I39" s="57"/>
      <c r="J39" s="388"/>
      <c r="K39" s="28"/>
    </row>
    <row r="40" spans="2:11" hidden="1" x14ac:dyDescent="0.2">
      <c r="B40" s="150"/>
      <c r="C40" s="72"/>
      <c r="D40" s="64" t="s">
        <v>142</v>
      </c>
      <c r="E40" s="64"/>
      <c r="F40" s="64"/>
      <c r="G40" s="57">
        <v>0</v>
      </c>
      <c r="H40" s="57"/>
      <c r="I40" s="57"/>
      <c r="J40" s="388"/>
      <c r="K40" s="28"/>
    </row>
    <row r="41" spans="2:11" x14ac:dyDescent="0.2">
      <c r="B41" s="150"/>
      <c r="C41" s="72"/>
      <c r="D41" s="64" t="s">
        <v>152</v>
      </c>
      <c r="E41" s="64"/>
      <c r="F41" s="64"/>
      <c r="G41" s="57">
        <v>47481167.030000001</v>
      </c>
      <c r="H41" s="57"/>
      <c r="I41" s="64"/>
      <c r="J41" s="388"/>
      <c r="K41" s="28"/>
    </row>
    <row r="42" spans="2:11" x14ac:dyDescent="0.2">
      <c r="B42" s="150"/>
      <c r="C42" s="72"/>
      <c r="D42" s="64" t="s">
        <v>141</v>
      </c>
      <c r="E42" s="64"/>
      <c r="F42" s="64"/>
      <c r="G42" s="62">
        <v>91233344.150000006</v>
      </c>
      <c r="H42" s="62">
        <f>SUM(G41:G42)</f>
        <v>138714511.18000001</v>
      </c>
      <c r="I42" s="64"/>
      <c r="J42" s="388"/>
      <c r="K42" s="28"/>
    </row>
    <row r="43" spans="2:11" x14ac:dyDescent="0.2">
      <c r="B43" s="150"/>
      <c r="C43" s="72"/>
      <c r="D43" s="7"/>
      <c r="E43" s="64"/>
      <c r="F43" s="64"/>
      <c r="G43" s="57" t="s">
        <v>143</v>
      </c>
      <c r="H43" s="57"/>
      <c r="I43" s="64"/>
      <c r="J43" s="388"/>
      <c r="K43" s="28"/>
    </row>
    <row r="44" spans="2:11" ht="15" thickBot="1" x14ac:dyDescent="0.25">
      <c r="B44" s="150"/>
      <c r="C44" s="71"/>
      <c r="D44" s="69"/>
      <c r="E44" s="69"/>
      <c r="F44" s="69"/>
      <c r="G44" s="69"/>
      <c r="H44" s="74">
        <f>+H42+H36</f>
        <v>337397505.75999999</v>
      </c>
      <c r="I44" s="64"/>
      <c r="J44" s="388"/>
      <c r="K44" s="28"/>
    </row>
    <row r="45" spans="2:11" ht="15" thickTop="1" x14ac:dyDescent="0.2">
      <c r="B45" s="150"/>
      <c r="C45" s="71"/>
      <c r="D45" s="69"/>
      <c r="E45" s="69"/>
      <c r="F45" s="69"/>
      <c r="G45" s="69"/>
      <c r="H45" s="54"/>
      <c r="I45" s="64"/>
      <c r="J45" s="388"/>
      <c r="K45" s="28"/>
    </row>
    <row r="46" spans="2:11" x14ac:dyDescent="0.2">
      <c r="B46" s="150"/>
      <c r="C46" s="66" t="s">
        <v>178</v>
      </c>
      <c r="D46" s="67" t="s">
        <v>125</v>
      </c>
      <c r="E46" s="67"/>
      <c r="F46" s="69"/>
      <c r="G46" s="69"/>
      <c r="H46" s="54"/>
      <c r="I46" s="64"/>
      <c r="J46" s="388"/>
      <c r="K46" s="28"/>
    </row>
    <row r="47" spans="2:11" ht="10.5" customHeight="1" x14ac:dyDescent="0.2">
      <c r="B47" s="150"/>
      <c r="C47" s="66"/>
      <c r="D47" s="67"/>
      <c r="E47" s="67"/>
      <c r="F47" s="69"/>
      <c r="G47" s="57"/>
      <c r="H47" s="75"/>
      <c r="I47" s="64"/>
      <c r="J47" s="389"/>
      <c r="K47" s="28"/>
    </row>
    <row r="48" spans="2:11" x14ac:dyDescent="0.2">
      <c r="B48" s="150"/>
      <c r="C48" s="66"/>
      <c r="D48" s="69" t="s">
        <v>118</v>
      </c>
      <c r="E48" s="69"/>
      <c r="F48" s="69"/>
      <c r="G48" s="57"/>
      <c r="H48" s="62">
        <v>2797749.18</v>
      </c>
      <c r="I48" s="64"/>
      <c r="J48" s="388"/>
      <c r="K48" s="28"/>
    </row>
    <row r="49" spans="2:11" hidden="1" x14ac:dyDescent="0.2">
      <c r="B49" s="150"/>
      <c r="C49" s="66"/>
      <c r="D49" s="69" t="s">
        <v>10</v>
      </c>
      <c r="E49" s="69"/>
      <c r="F49" s="69"/>
      <c r="G49" s="57"/>
      <c r="H49" s="62">
        <v>0</v>
      </c>
      <c r="I49" s="64"/>
      <c r="J49" s="388"/>
      <c r="K49" s="28"/>
    </row>
    <row r="50" spans="2:11" ht="15" thickBot="1" x14ac:dyDescent="0.25">
      <c r="B50" s="150"/>
      <c r="C50" s="66"/>
      <c r="D50" s="69"/>
      <c r="E50" s="69"/>
      <c r="F50" s="69"/>
      <c r="G50" s="57"/>
      <c r="H50" s="74">
        <f>SUM(H48:H49)</f>
        <v>2797749.18</v>
      </c>
      <c r="I50" s="57"/>
      <c r="J50" s="388"/>
      <c r="K50" s="28"/>
    </row>
    <row r="51" spans="2:11" ht="14.25" customHeight="1" thickTop="1" x14ac:dyDescent="0.2">
      <c r="B51" s="150"/>
      <c r="C51" s="66" t="s">
        <v>179</v>
      </c>
      <c r="D51" s="67" t="s">
        <v>119</v>
      </c>
      <c r="E51" s="67"/>
      <c r="F51" s="69"/>
      <c r="G51" s="69"/>
      <c r="H51" s="54"/>
      <c r="I51" s="69"/>
      <c r="J51" s="388"/>
      <c r="K51" s="28"/>
    </row>
    <row r="52" spans="2:11" ht="13.5" customHeight="1" x14ac:dyDescent="0.2">
      <c r="B52" s="150"/>
      <c r="C52" s="71"/>
      <c r="D52" s="69"/>
      <c r="E52" s="69"/>
      <c r="F52" s="69"/>
      <c r="G52" s="69"/>
      <c r="H52" s="54"/>
      <c r="I52" s="57"/>
      <c r="J52" s="388"/>
      <c r="K52" s="28"/>
    </row>
    <row r="53" spans="2:11" hidden="1" x14ac:dyDescent="0.2">
      <c r="B53" s="150"/>
      <c r="C53" s="71"/>
      <c r="D53" s="69" t="s">
        <v>121</v>
      </c>
      <c r="E53" s="69"/>
      <c r="F53" s="69"/>
      <c r="G53" s="69"/>
      <c r="H53" s="76"/>
      <c r="I53" s="69"/>
      <c r="J53" s="388"/>
      <c r="K53" s="28"/>
    </row>
    <row r="54" spans="2:11" hidden="1" x14ac:dyDescent="0.2">
      <c r="B54" s="150"/>
      <c r="C54" s="71"/>
      <c r="D54" s="69" t="s">
        <v>145</v>
      </c>
      <c r="E54" s="69"/>
      <c r="F54" s="69"/>
      <c r="G54" s="69"/>
      <c r="H54" s="76">
        <v>0</v>
      </c>
      <c r="I54" s="69"/>
      <c r="J54" s="388"/>
      <c r="K54" s="28"/>
    </row>
    <row r="55" spans="2:11" hidden="1" x14ac:dyDescent="0.2">
      <c r="B55" s="150"/>
      <c r="C55" s="71"/>
      <c r="D55" s="69" t="s">
        <v>145</v>
      </c>
      <c r="E55" s="69"/>
      <c r="F55" s="69"/>
      <c r="G55" s="69"/>
      <c r="H55" s="76">
        <v>0</v>
      </c>
      <c r="I55" s="69"/>
      <c r="J55" s="388"/>
      <c r="K55" s="28"/>
    </row>
    <row r="56" spans="2:11" x14ac:dyDescent="0.2">
      <c r="B56" s="150"/>
      <c r="C56" s="71"/>
      <c r="D56" s="69" t="s">
        <v>201</v>
      </c>
      <c r="E56" s="69"/>
      <c r="F56" s="69"/>
      <c r="G56" s="69"/>
      <c r="H56" s="309">
        <v>5092743.47</v>
      </c>
      <c r="I56" s="69"/>
      <c r="J56" s="388"/>
      <c r="K56" s="28"/>
    </row>
    <row r="57" spans="2:11" ht="15" thickBot="1" x14ac:dyDescent="0.25">
      <c r="B57" s="150"/>
      <c r="C57" s="71"/>
      <c r="D57" s="69"/>
      <c r="E57" s="69"/>
      <c r="F57" s="69"/>
      <c r="G57" s="69"/>
      <c r="H57" s="77">
        <f>SUM(H54:H56)</f>
        <v>5092743.47</v>
      </c>
      <c r="I57" s="69"/>
      <c r="J57" s="388"/>
      <c r="K57" s="28"/>
    </row>
    <row r="58" spans="2:11" ht="17.25" customHeight="1" thickTop="1" x14ac:dyDescent="0.2">
      <c r="B58" s="150"/>
      <c r="C58" s="66"/>
      <c r="D58" s="78"/>
      <c r="E58" s="67"/>
      <c r="F58" s="64"/>
      <c r="G58" s="79"/>
      <c r="H58" s="80"/>
      <c r="I58" s="81"/>
      <c r="J58" s="388"/>
      <c r="K58" s="28"/>
    </row>
    <row r="59" spans="2:11" ht="12" customHeight="1" x14ac:dyDescent="0.2">
      <c r="B59" s="150"/>
      <c r="C59" s="66"/>
      <c r="D59" s="67"/>
      <c r="E59" s="67"/>
      <c r="F59" s="64"/>
      <c r="G59" s="79"/>
      <c r="H59" s="80"/>
      <c r="I59" s="81"/>
      <c r="J59" s="388"/>
      <c r="K59" s="28"/>
    </row>
    <row r="60" spans="2:11" x14ac:dyDescent="0.2">
      <c r="B60" s="150"/>
      <c r="C60" s="71"/>
      <c r="D60" s="67" t="s">
        <v>90</v>
      </c>
      <c r="E60" s="67"/>
      <c r="F60" s="141"/>
      <c r="G60" s="57"/>
      <c r="H60" s="390"/>
      <c r="I60" s="69"/>
      <c r="J60" s="388"/>
      <c r="K60" s="28"/>
    </row>
    <row r="61" spans="2:11" x14ac:dyDescent="0.2">
      <c r="B61" s="150"/>
      <c r="C61" s="71"/>
      <c r="D61" s="69"/>
      <c r="E61" s="69"/>
      <c r="F61" s="57"/>
      <c r="G61" s="69"/>
      <c r="H61" s="64"/>
      <c r="I61" s="87"/>
      <c r="J61" s="388"/>
      <c r="K61" s="28"/>
    </row>
    <row r="62" spans="2:11" ht="21.75" customHeight="1" x14ac:dyDescent="0.2">
      <c r="B62" s="150"/>
      <c r="C62" s="66" t="s">
        <v>181</v>
      </c>
      <c r="D62" s="82" t="s">
        <v>278</v>
      </c>
      <c r="E62" s="82"/>
      <c r="F62" s="69"/>
      <c r="G62" s="69"/>
      <c r="H62" s="57"/>
      <c r="I62" s="87"/>
      <c r="J62" s="388"/>
      <c r="K62" s="28"/>
    </row>
    <row r="63" spans="2:11" x14ac:dyDescent="0.2">
      <c r="B63" s="150"/>
      <c r="C63" s="71"/>
      <c r="D63" s="69"/>
      <c r="E63" s="69"/>
      <c r="F63" s="69"/>
      <c r="G63" s="69"/>
      <c r="H63" s="69"/>
      <c r="I63" s="69"/>
      <c r="J63" s="388"/>
      <c r="K63" s="28"/>
    </row>
    <row r="64" spans="2:11" x14ac:dyDescent="0.2">
      <c r="B64" s="150"/>
      <c r="C64" s="143"/>
      <c r="D64" s="419" t="s">
        <v>171</v>
      </c>
      <c r="E64" s="373"/>
      <c r="F64" s="144"/>
      <c r="G64" s="419" t="s">
        <v>172</v>
      </c>
      <c r="H64" s="373" t="s">
        <v>113</v>
      </c>
      <c r="I64" s="145" t="s">
        <v>173</v>
      </c>
      <c r="J64" s="388"/>
      <c r="K64" s="28"/>
    </row>
    <row r="65" spans="1:11" ht="15" thickBot="1" x14ac:dyDescent="0.25">
      <c r="B65" s="150"/>
      <c r="C65" s="146"/>
      <c r="D65" s="420"/>
      <c r="E65" s="374"/>
      <c r="F65" s="88"/>
      <c r="G65" s="420"/>
      <c r="H65" s="374" t="s">
        <v>174</v>
      </c>
      <c r="I65" s="147" t="s">
        <v>175</v>
      </c>
      <c r="J65" s="388"/>
      <c r="K65" s="28"/>
    </row>
    <row r="66" spans="1:11" x14ac:dyDescent="0.2">
      <c r="B66" s="150"/>
      <c r="C66" s="148"/>
      <c r="D66" s="69"/>
      <c r="E66" s="69"/>
      <c r="F66" s="69"/>
      <c r="G66" s="58"/>
      <c r="H66" s="58"/>
      <c r="I66" s="149"/>
      <c r="J66" s="388"/>
      <c r="K66" s="28"/>
    </row>
    <row r="67" spans="1:11" ht="17.25" customHeight="1" x14ac:dyDescent="0.2">
      <c r="B67" s="150"/>
      <c r="C67" s="150" t="s">
        <v>176</v>
      </c>
      <c r="D67" s="69"/>
      <c r="E67" s="69"/>
      <c r="F67" s="64"/>
      <c r="G67" s="57">
        <v>179178600</v>
      </c>
      <c r="H67" s="58"/>
      <c r="I67" s="149">
        <f>+G67-H67</f>
        <v>179178600</v>
      </c>
      <c r="J67" s="388"/>
      <c r="K67" s="28"/>
    </row>
    <row r="68" spans="1:11" ht="14.25" customHeight="1" x14ac:dyDescent="0.2">
      <c r="B68" s="150"/>
      <c r="C68" s="150" t="s">
        <v>177</v>
      </c>
      <c r="D68" s="69"/>
      <c r="E68" s="69"/>
      <c r="F68" s="64"/>
      <c r="G68" s="311">
        <v>90440344.430000007</v>
      </c>
      <c r="H68" s="372">
        <v>32231215.120000001</v>
      </c>
      <c r="I68" s="149">
        <f t="shared" ref="I68:I80" si="0">+G68-H68</f>
        <v>58209129.310000002</v>
      </c>
      <c r="J68" s="388"/>
      <c r="K68" s="28"/>
    </row>
    <row r="69" spans="1:11" ht="14.25" hidden="1" customHeight="1" x14ac:dyDescent="0.2">
      <c r="B69" s="150"/>
      <c r="C69" s="320" t="s">
        <v>206</v>
      </c>
      <c r="D69" s="69"/>
      <c r="E69" s="69"/>
      <c r="F69" s="64"/>
      <c r="G69" s="311">
        <v>0</v>
      </c>
      <c r="H69" s="372"/>
      <c r="I69" s="149">
        <f t="shared" si="0"/>
        <v>0</v>
      </c>
      <c r="J69" s="388"/>
      <c r="K69" s="28"/>
    </row>
    <row r="70" spans="1:11" ht="14.25" customHeight="1" x14ac:dyDescent="0.2">
      <c r="B70" s="150"/>
      <c r="C70" s="320" t="s">
        <v>240</v>
      </c>
      <c r="D70" s="69"/>
      <c r="E70" s="69"/>
      <c r="F70" s="64"/>
      <c r="G70" s="311">
        <f>57355386.33+1527136.43</f>
        <v>58882522.759999998</v>
      </c>
      <c r="H70" s="372"/>
      <c r="I70" s="382">
        <f t="shared" si="0"/>
        <v>58882522.759999998</v>
      </c>
      <c r="J70" s="388"/>
      <c r="K70" s="28"/>
    </row>
    <row r="71" spans="1:11" ht="14.25" hidden="1" customHeight="1" x14ac:dyDescent="0.2">
      <c r="B71" s="150"/>
      <c r="C71" s="320" t="s">
        <v>207</v>
      </c>
      <c r="D71" s="69"/>
      <c r="E71" s="69"/>
      <c r="F71" s="64"/>
      <c r="G71" s="311">
        <v>0</v>
      </c>
      <c r="H71" s="372"/>
      <c r="I71" s="382">
        <f t="shared" si="0"/>
        <v>0</v>
      </c>
      <c r="J71" s="388"/>
      <c r="K71" s="28"/>
    </row>
    <row r="72" spans="1:11" ht="14.25" customHeight="1" x14ac:dyDescent="0.2">
      <c r="B72" s="150"/>
      <c r="C72" s="320" t="s">
        <v>210</v>
      </c>
      <c r="D72" s="69"/>
      <c r="E72" s="69"/>
      <c r="F72" s="64"/>
      <c r="G72" s="311">
        <f>203095.19</f>
        <v>203095.19</v>
      </c>
      <c r="H72" s="372"/>
      <c r="I72" s="382">
        <f t="shared" si="0"/>
        <v>203095.19</v>
      </c>
      <c r="J72" s="388"/>
      <c r="K72" s="28"/>
    </row>
    <row r="73" spans="1:11" x14ac:dyDescent="0.2">
      <c r="A73" s="8"/>
      <c r="B73" s="150"/>
      <c r="C73" s="320" t="s">
        <v>148</v>
      </c>
      <c r="D73" s="69"/>
      <c r="E73" s="69"/>
      <c r="F73" s="303"/>
      <c r="G73" s="311">
        <f>17037922.94+1683000.02</f>
        <v>18720922.960000001</v>
      </c>
      <c r="H73" s="372">
        <v>17019732.530000001</v>
      </c>
      <c r="I73" s="382">
        <f t="shared" si="0"/>
        <v>1701190.4299999997</v>
      </c>
      <c r="J73" s="388"/>
      <c r="K73" s="28"/>
    </row>
    <row r="74" spans="1:11" ht="15.75" customHeight="1" x14ac:dyDescent="0.2">
      <c r="B74" s="150"/>
      <c r="C74" s="320" t="s">
        <v>74</v>
      </c>
      <c r="D74" s="69"/>
      <c r="E74" s="69"/>
      <c r="F74" s="64"/>
      <c r="G74" s="311">
        <v>51796930.200000003</v>
      </c>
      <c r="H74" s="372">
        <v>30902868.66</v>
      </c>
      <c r="I74" s="382">
        <f t="shared" si="0"/>
        <v>20894061.540000003</v>
      </c>
      <c r="J74" s="388"/>
      <c r="K74" s="28"/>
    </row>
    <row r="75" spans="1:11" x14ac:dyDescent="0.2">
      <c r="A75" s="8"/>
      <c r="B75" s="150"/>
      <c r="C75" s="320" t="s">
        <v>40</v>
      </c>
      <c r="D75" s="69"/>
      <c r="E75" s="69"/>
      <c r="F75" s="64"/>
      <c r="G75" s="311">
        <v>4621488.09</v>
      </c>
      <c r="H75" s="372">
        <v>3353125.72</v>
      </c>
      <c r="I75" s="382">
        <f t="shared" si="0"/>
        <v>1268362.3699999996</v>
      </c>
      <c r="J75" s="388"/>
      <c r="K75" s="28"/>
    </row>
    <row r="76" spans="1:11" hidden="1" x14ac:dyDescent="0.2">
      <c r="A76" s="8"/>
      <c r="B76" s="150"/>
      <c r="C76" s="320" t="s">
        <v>161</v>
      </c>
      <c r="D76" s="69"/>
      <c r="E76" s="69"/>
      <c r="F76" s="64"/>
      <c r="G76" s="311">
        <v>0</v>
      </c>
      <c r="H76" s="372">
        <f>+H722</f>
        <v>0</v>
      </c>
      <c r="I76" s="382">
        <f t="shared" si="0"/>
        <v>0</v>
      </c>
      <c r="J76" s="388"/>
      <c r="K76" s="28"/>
    </row>
    <row r="77" spans="1:11" hidden="1" x14ac:dyDescent="0.2">
      <c r="A77" s="8"/>
      <c r="B77" s="150"/>
      <c r="C77" s="320" t="s">
        <v>42</v>
      </c>
      <c r="D77" s="69"/>
      <c r="E77" s="69"/>
      <c r="F77" s="64"/>
      <c r="G77" s="311">
        <v>0</v>
      </c>
      <c r="H77" s="372">
        <v>0</v>
      </c>
      <c r="I77" s="382">
        <f t="shared" si="0"/>
        <v>0</v>
      </c>
      <c r="J77" s="388"/>
      <c r="K77" s="28"/>
    </row>
    <row r="78" spans="1:11" x14ac:dyDescent="0.2">
      <c r="B78" s="150"/>
      <c r="C78" s="320" t="s">
        <v>166</v>
      </c>
      <c r="D78" s="69"/>
      <c r="E78" s="69"/>
      <c r="F78" s="64"/>
      <c r="G78" s="311">
        <v>19557307.149999999</v>
      </c>
      <c r="H78" s="372">
        <v>19557290.02</v>
      </c>
      <c r="I78" s="382">
        <f t="shared" si="0"/>
        <v>17.129999998956919</v>
      </c>
      <c r="J78" s="388"/>
      <c r="K78" s="28"/>
    </row>
    <row r="79" spans="1:11" x14ac:dyDescent="0.2">
      <c r="B79" s="150"/>
      <c r="C79" s="150" t="s">
        <v>91</v>
      </c>
      <c r="D79" s="69"/>
      <c r="E79" s="69"/>
      <c r="F79" s="64"/>
      <c r="G79" s="311">
        <f>54214510.97+58000</f>
        <v>54272510.969999999</v>
      </c>
      <c r="H79" s="372">
        <v>47942165.479999997</v>
      </c>
      <c r="I79" s="382">
        <f t="shared" si="0"/>
        <v>6330345.4900000021</v>
      </c>
      <c r="J79" s="388"/>
      <c r="K79" s="28"/>
    </row>
    <row r="80" spans="1:11" x14ac:dyDescent="0.2">
      <c r="B80" s="150"/>
      <c r="C80" s="150" t="s">
        <v>132</v>
      </c>
      <c r="D80" s="69"/>
      <c r="E80" s="69"/>
      <c r="F80" s="64"/>
      <c r="G80" s="319">
        <v>14335905.66</v>
      </c>
      <c r="H80" s="89">
        <v>9721401.8699999992</v>
      </c>
      <c r="I80" s="149">
        <f t="shared" si="0"/>
        <v>4614503.790000001</v>
      </c>
      <c r="J80" s="388"/>
      <c r="K80" s="28"/>
    </row>
    <row r="81" spans="2:11" ht="15" thickBot="1" x14ac:dyDescent="0.25">
      <c r="B81" s="150"/>
      <c r="C81" s="152"/>
      <c r="D81" s="64"/>
      <c r="E81" s="69"/>
      <c r="F81" s="64"/>
      <c r="G81" s="90">
        <f>SUM(G67:G80)</f>
        <v>492009627.40999991</v>
      </c>
      <c r="H81" s="90">
        <f>SUM(H68:H80)-1</f>
        <v>160727798.40000001</v>
      </c>
      <c r="I81" s="153">
        <f>SUM(I67:I80)</f>
        <v>331281828.01000005</v>
      </c>
      <c r="J81" s="388"/>
      <c r="K81" s="28"/>
    </row>
    <row r="82" spans="2:11" ht="15" thickTop="1" x14ac:dyDescent="0.2">
      <c r="B82" s="150"/>
      <c r="C82" s="154"/>
      <c r="D82" s="137"/>
      <c r="E82" s="155"/>
      <c r="F82" s="155"/>
      <c r="G82" s="89"/>
      <c r="H82" s="89"/>
      <c r="I82" s="151"/>
      <c r="J82" s="388"/>
      <c r="K82" s="28"/>
    </row>
    <row r="83" spans="2:11" x14ac:dyDescent="0.2">
      <c r="B83" s="150"/>
      <c r="C83" s="64"/>
      <c r="D83" s="64"/>
      <c r="E83" s="69"/>
      <c r="F83" s="69"/>
      <c r="G83" s="58"/>
      <c r="H83" s="58"/>
      <c r="I83" s="58"/>
      <c r="J83" s="388"/>
      <c r="K83" s="28"/>
    </row>
    <row r="84" spans="2:11" x14ac:dyDescent="0.2">
      <c r="B84" s="150"/>
      <c r="C84" s="64"/>
      <c r="D84" s="64"/>
      <c r="E84" s="69"/>
      <c r="F84" s="69"/>
      <c r="G84" s="58"/>
      <c r="H84" s="58"/>
      <c r="I84" s="58"/>
      <c r="J84" s="388"/>
      <c r="K84" s="28"/>
    </row>
    <row r="85" spans="2:11" x14ac:dyDescent="0.2">
      <c r="B85" s="403"/>
      <c r="C85" s="137"/>
      <c r="D85" s="137"/>
      <c r="E85" s="155"/>
      <c r="F85" s="155"/>
      <c r="G85" s="89"/>
      <c r="H85" s="89"/>
      <c r="I85" s="89"/>
      <c r="J85" s="404"/>
      <c r="K85" s="28"/>
    </row>
    <row r="86" spans="2:11" ht="18" customHeight="1" x14ac:dyDescent="0.2">
      <c r="B86" s="150"/>
      <c r="C86" s="69"/>
      <c r="D86" s="134" t="s">
        <v>238</v>
      </c>
      <c r="E86" s="134"/>
      <c r="F86" s="134"/>
      <c r="G86" s="134"/>
      <c r="H86" s="86"/>
      <c r="I86" s="86"/>
      <c r="J86" s="388"/>
      <c r="K86" s="28"/>
    </row>
    <row r="87" spans="2:11" x14ac:dyDescent="0.2">
      <c r="B87" s="150"/>
      <c r="C87" s="69"/>
      <c r="D87" s="134" t="s">
        <v>215</v>
      </c>
      <c r="E87" s="134"/>
      <c r="F87" s="134"/>
      <c r="G87" s="134"/>
      <c r="H87" s="86"/>
      <c r="I87" s="86"/>
      <c r="J87" s="388"/>
      <c r="K87" s="28"/>
    </row>
    <row r="88" spans="2:11" x14ac:dyDescent="0.2">
      <c r="B88" s="152"/>
      <c r="C88" s="64"/>
      <c r="D88" s="168" t="s">
        <v>239</v>
      </c>
      <c r="E88" s="391"/>
      <c r="F88" s="392"/>
      <c r="G88" s="392"/>
      <c r="H88" s="86"/>
      <c r="I88" s="86"/>
      <c r="J88" s="393"/>
    </row>
    <row r="89" spans="2:11" x14ac:dyDescent="0.2">
      <c r="B89" s="152"/>
      <c r="C89" s="64"/>
      <c r="D89" s="134" t="s">
        <v>236</v>
      </c>
      <c r="E89" s="134"/>
      <c r="F89" s="134"/>
      <c r="G89" s="134"/>
      <c r="H89" s="86"/>
      <c r="I89" s="86"/>
      <c r="J89" s="393"/>
    </row>
    <row r="90" spans="2:11" x14ac:dyDescent="0.2">
      <c r="B90" s="152"/>
      <c r="C90" s="64"/>
      <c r="D90" s="134" t="s">
        <v>237</v>
      </c>
      <c r="E90" s="134"/>
      <c r="F90" s="134"/>
      <c r="G90" s="134"/>
      <c r="H90" s="86"/>
      <c r="I90" s="86"/>
      <c r="J90" s="393"/>
    </row>
    <row r="91" spans="2:11" x14ac:dyDescent="0.2">
      <c r="B91" s="152"/>
      <c r="C91" s="64"/>
      <c r="D91" s="134" t="s">
        <v>56</v>
      </c>
      <c r="E91" s="134"/>
      <c r="F91" s="134"/>
      <c r="G91" s="134"/>
      <c r="H91" s="86"/>
      <c r="I91" s="86"/>
      <c r="J91" s="393"/>
    </row>
    <row r="92" spans="2:11" x14ac:dyDescent="0.2">
      <c r="B92" s="152"/>
      <c r="C92" s="51"/>
      <c r="D92" s="64"/>
      <c r="E92" s="64"/>
      <c r="F92" s="51"/>
      <c r="G92" s="114"/>
      <c r="H92" s="64"/>
      <c r="I92" s="64"/>
      <c r="J92" s="393"/>
    </row>
    <row r="93" spans="2:11" x14ac:dyDescent="0.2">
      <c r="B93" s="152"/>
      <c r="C93" s="56" t="s">
        <v>170</v>
      </c>
      <c r="D93" s="56" t="s">
        <v>57</v>
      </c>
      <c r="E93" s="56"/>
      <c r="F93" s="51"/>
      <c r="G93" s="51"/>
      <c r="H93" s="64"/>
      <c r="I93" s="51"/>
      <c r="J93" s="393"/>
    </row>
    <row r="94" spans="2:11" ht="15" thickBot="1" x14ac:dyDescent="0.25">
      <c r="B94" s="152"/>
      <c r="C94" s="51"/>
      <c r="D94" s="51"/>
      <c r="E94" s="51"/>
      <c r="F94" s="51"/>
      <c r="G94" s="51"/>
      <c r="H94" s="51"/>
      <c r="I94" s="51"/>
      <c r="J94" s="393"/>
    </row>
    <row r="95" spans="2:11" ht="21" customHeight="1" thickBot="1" x14ac:dyDescent="0.25">
      <c r="B95" s="152"/>
      <c r="C95" s="51"/>
      <c r="D95" s="92" t="s">
        <v>171</v>
      </c>
      <c r="E95" s="93" t="s">
        <v>92</v>
      </c>
      <c r="F95" s="93" t="s">
        <v>159</v>
      </c>
      <c r="G95" s="93" t="s">
        <v>160</v>
      </c>
      <c r="H95" s="136" t="s">
        <v>55</v>
      </c>
      <c r="I95" s="94" t="s">
        <v>214</v>
      </c>
      <c r="J95" s="393"/>
    </row>
    <row r="96" spans="2:11" ht="9" customHeight="1" x14ac:dyDescent="0.2">
      <c r="B96" s="152"/>
      <c r="C96" s="51"/>
      <c r="D96" s="135"/>
      <c r="E96" s="156"/>
      <c r="F96" s="156"/>
      <c r="G96" s="157"/>
      <c r="H96" s="157"/>
      <c r="I96" s="156"/>
      <c r="J96" s="393"/>
    </row>
    <row r="97" spans="2:10" ht="14.25" customHeight="1" x14ac:dyDescent="0.2">
      <c r="B97" s="152"/>
      <c r="C97" s="51"/>
      <c r="D97" s="51"/>
      <c r="E97" s="51"/>
      <c r="F97" s="51"/>
      <c r="G97" s="64"/>
      <c r="H97" s="64"/>
      <c r="I97" s="51"/>
      <c r="J97" s="393"/>
    </row>
    <row r="98" spans="2:10" ht="14.25" customHeight="1" x14ac:dyDescent="0.2">
      <c r="B98" s="152"/>
      <c r="C98" s="51"/>
      <c r="D98" s="51" t="s">
        <v>165</v>
      </c>
      <c r="E98" s="164">
        <v>97238880</v>
      </c>
      <c r="F98" s="95">
        <v>83697100</v>
      </c>
      <c r="G98" s="95">
        <v>-30801220</v>
      </c>
      <c r="H98" s="58">
        <v>14896456</v>
      </c>
      <c r="I98" s="58">
        <v>-586736</v>
      </c>
      <c r="J98" s="393"/>
    </row>
    <row r="99" spans="2:10" x14ac:dyDescent="0.2">
      <c r="B99" s="152"/>
      <c r="C99" s="51"/>
      <c r="D99" s="51" t="s">
        <v>184</v>
      </c>
      <c r="E99" s="164">
        <v>70888238</v>
      </c>
      <c r="F99" s="95">
        <v>15435455</v>
      </c>
      <c r="G99" s="58">
        <v>28381266</v>
      </c>
      <c r="H99" s="89">
        <v>2179622</v>
      </c>
      <c r="I99" s="89">
        <v>-9830956</v>
      </c>
      <c r="J99" s="393"/>
    </row>
    <row r="100" spans="2:10" ht="15" thickBot="1" x14ac:dyDescent="0.25">
      <c r="B100" s="152"/>
      <c r="C100" s="51"/>
      <c r="D100" s="55" t="s">
        <v>185</v>
      </c>
      <c r="E100" s="165">
        <f>SUM(E98:E99)</f>
        <v>168127118</v>
      </c>
      <c r="F100" s="96">
        <f>SUM(F98:F99)</f>
        <v>99132555</v>
      </c>
      <c r="G100" s="96">
        <f>SUM(G96:G99)</f>
        <v>-2419954</v>
      </c>
      <c r="H100" s="355">
        <f>SUM(H98:H99)</f>
        <v>17076078</v>
      </c>
      <c r="I100" s="158">
        <f>SUM(I98:I99)</f>
        <v>-10417692</v>
      </c>
      <c r="J100" s="394"/>
    </row>
    <row r="101" spans="2:10" ht="18.75" customHeight="1" thickTop="1" thickBot="1" x14ac:dyDescent="0.25">
      <c r="B101" s="152"/>
      <c r="C101" s="51"/>
      <c r="D101" s="51"/>
      <c r="E101" s="51"/>
      <c r="F101" s="51"/>
      <c r="G101" s="51"/>
      <c r="H101" s="51"/>
      <c r="I101" s="64"/>
      <c r="J101" s="393"/>
    </row>
    <row r="102" spans="2:10" ht="15" thickBot="1" x14ac:dyDescent="0.25">
      <c r="B102" s="152"/>
      <c r="C102" s="51"/>
      <c r="D102" s="92" t="s">
        <v>171</v>
      </c>
      <c r="E102" s="94" t="s">
        <v>187</v>
      </c>
      <c r="F102" s="135"/>
      <c r="G102" s="167"/>
      <c r="H102" s="167"/>
      <c r="I102" s="135"/>
      <c r="J102" s="393"/>
    </row>
    <row r="103" spans="2:10" ht="18" customHeight="1" x14ac:dyDescent="0.2">
      <c r="B103" s="152"/>
      <c r="C103" s="51"/>
      <c r="D103" s="135"/>
      <c r="E103" s="156"/>
      <c r="F103" s="135"/>
      <c r="G103" s="64"/>
      <c r="H103" s="64"/>
      <c r="I103" s="356"/>
      <c r="J103" s="393"/>
    </row>
    <row r="104" spans="2:10" ht="14.25" customHeight="1" x14ac:dyDescent="0.2">
      <c r="B104" s="152"/>
      <c r="C104" s="51"/>
      <c r="D104" s="51" t="s">
        <v>165</v>
      </c>
      <c r="E104" s="329">
        <f>SUM(F98:I98)</f>
        <v>67205600</v>
      </c>
      <c r="F104" s="95"/>
      <c r="G104" s="95"/>
      <c r="H104" s="64"/>
      <c r="I104" s="58"/>
      <c r="J104" s="393"/>
    </row>
    <row r="105" spans="2:10" x14ac:dyDescent="0.2">
      <c r="B105" s="152"/>
      <c r="C105" s="51"/>
      <c r="D105" s="51" t="s">
        <v>184</v>
      </c>
      <c r="E105" s="329">
        <f>SUM(F99:I99)</f>
        <v>36165387</v>
      </c>
      <c r="F105" s="95"/>
      <c r="G105" s="58"/>
      <c r="H105" s="64"/>
      <c r="I105" s="58"/>
      <c r="J105" s="393"/>
    </row>
    <row r="106" spans="2:10" ht="15" thickBot="1" x14ac:dyDescent="0.25">
      <c r="B106" s="152"/>
      <c r="C106" s="51"/>
      <c r="D106" s="55" t="s">
        <v>185</v>
      </c>
      <c r="E106" s="165">
        <f>SUM(E104:E105)</f>
        <v>103370987</v>
      </c>
      <c r="F106" s="166"/>
      <c r="G106" s="166"/>
      <c r="H106" s="79"/>
      <c r="I106" s="60"/>
      <c r="J106" s="394"/>
    </row>
    <row r="107" spans="2:10" ht="15" thickTop="1" x14ac:dyDescent="0.2">
      <c r="B107" s="152"/>
      <c r="C107" s="51"/>
      <c r="D107" s="55"/>
      <c r="E107" s="312"/>
      <c r="F107" s="166"/>
      <c r="G107" s="166"/>
      <c r="H107" s="79"/>
      <c r="I107" s="60"/>
      <c r="J107" s="394"/>
    </row>
    <row r="108" spans="2:10" x14ac:dyDescent="0.2">
      <c r="B108" s="152"/>
      <c r="C108" s="51"/>
      <c r="D108" s="55"/>
      <c r="E108" s="312"/>
      <c r="F108" s="330"/>
      <c r="G108" s="166"/>
      <c r="H108" s="79"/>
      <c r="I108" s="60"/>
      <c r="J108" s="394"/>
    </row>
    <row r="109" spans="2:10" x14ac:dyDescent="0.2">
      <c r="B109" s="152"/>
      <c r="C109" s="56" t="s">
        <v>208</v>
      </c>
      <c r="D109" s="313" t="s">
        <v>241</v>
      </c>
      <c r="E109" s="313"/>
      <c r="F109" s="166"/>
      <c r="G109" s="166"/>
      <c r="H109" s="79"/>
      <c r="I109" s="60"/>
      <c r="J109" s="394"/>
    </row>
    <row r="110" spans="2:10" ht="6.75" customHeight="1" x14ac:dyDescent="0.2">
      <c r="B110" s="152"/>
      <c r="C110" s="51"/>
      <c r="D110" s="55"/>
      <c r="E110" s="312"/>
      <c r="F110" s="166"/>
      <c r="G110" s="166"/>
      <c r="H110" s="79"/>
      <c r="I110" s="60"/>
      <c r="J110" s="394"/>
    </row>
    <row r="111" spans="2:10" x14ac:dyDescent="0.2">
      <c r="B111" s="152"/>
      <c r="C111" s="51"/>
      <c r="D111" s="134" t="s">
        <v>248</v>
      </c>
      <c r="E111" s="314"/>
      <c r="F111" s="110"/>
      <c r="G111" s="110"/>
      <c r="H111" s="64"/>
      <c r="I111" s="60"/>
      <c r="J111" s="394"/>
    </row>
    <row r="112" spans="2:10" x14ac:dyDescent="0.2">
      <c r="B112" s="152"/>
      <c r="C112" s="56"/>
      <c r="D112" s="134"/>
      <c r="E112" s="51"/>
      <c r="F112" s="51"/>
      <c r="G112" s="110"/>
      <c r="H112" s="110"/>
      <c r="I112" s="64"/>
      <c r="J112" s="393"/>
    </row>
    <row r="113" spans="1:10" x14ac:dyDescent="0.2">
      <c r="B113" s="152"/>
      <c r="C113" s="56"/>
      <c r="D113" s="51"/>
      <c r="E113" s="51"/>
      <c r="F113" s="51"/>
      <c r="G113" s="110"/>
      <c r="H113" s="110"/>
      <c r="I113" s="64"/>
      <c r="J113" s="393"/>
    </row>
    <row r="114" spans="1:10" x14ac:dyDescent="0.2">
      <c r="B114" s="152"/>
      <c r="C114" s="51"/>
      <c r="D114" s="67" t="s">
        <v>4</v>
      </c>
      <c r="E114" s="67"/>
      <c r="F114" s="68"/>
      <c r="G114" s="64"/>
      <c r="H114" s="110"/>
      <c r="I114" s="58"/>
      <c r="J114" s="393"/>
    </row>
    <row r="115" spans="1:10" x14ac:dyDescent="0.2">
      <c r="B115" s="152"/>
      <c r="C115" s="51"/>
      <c r="D115" s="64"/>
      <c r="E115" s="64"/>
      <c r="F115" s="64"/>
      <c r="G115" s="64"/>
      <c r="H115" s="64"/>
      <c r="I115" s="126"/>
      <c r="J115" s="393"/>
    </row>
    <row r="116" spans="1:10" x14ac:dyDescent="0.2">
      <c r="B116" s="152"/>
      <c r="C116" s="66" t="s">
        <v>88</v>
      </c>
      <c r="D116" s="79" t="s">
        <v>277</v>
      </c>
      <c r="E116" s="79"/>
      <c r="F116" s="64"/>
      <c r="G116" s="64"/>
      <c r="H116" s="64"/>
      <c r="I116" s="52"/>
      <c r="J116" s="395"/>
    </row>
    <row r="117" spans="1:10" x14ac:dyDescent="0.2">
      <c r="B117" s="152"/>
      <c r="C117" s="64"/>
      <c r="D117" s="79"/>
      <c r="E117" s="79"/>
      <c r="F117" s="64"/>
      <c r="G117" s="64"/>
      <c r="H117" s="7"/>
      <c r="I117" s="52"/>
      <c r="J117" s="395"/>
    </row>
    <row r="118" spans="1:10" x14ac:dyDescent="0.2">
      <c r="B118" s="152"/>
      <c r="C118" s="64"/>
      <c r="D118" s="79"/>
      <c r="E118" s="79"/>
      <c r="F118" s="64" t="s">
        <v>64</v>
      </c>
      <c r="G118" s="64"/>
      <c r="H118" s="95">
        <v>829572.32</v>
      </c>
      <c r="I118" s="52"/>
      <c r="J118" s="395"/>
    </row>
    <row r="119" spans="1:10" x14ac:dyDescent="0.2">
      <c r="B119" s="152"/>
      <c r="C119" s="64"/>
      <c r="D119" s="79"/>
      <c r="E119" s="64"/>
      <c r="F119" s="64" t="s">
        <v>65</v>
      </c>
      <c r="G119" s="97"/>
      <c r="H119" s="102">
        <v>9569362</v>
      </c>
      <c r="I119" s="52"/>
      <c r="J119" s="395"/>
    </row>
    <row r="120" spans="1:10" ht="14.25" customHeight="1" thickBot="1" x14ac:dyDescent="0.25">
      <c r="B120" s="152"/>
      <c r="C120" s="64"/>
      <c r="D120" s="64"/>
      <c r="E120" s="64"/>
      <c r="F120" s="64"/>
      <c r="G120" s="83" t="s">
        <v>117</v>
      </c>
      <c r="H120" s="98">
        <f>SUM(H118:H119)</f>
        <v>10398934.32</v>
      </c>
      <c r="I120" s="52"/>
      <c r="J120" s="395"/>
    </row>
    <row r="121" spans="1:10" ht="15.75" customHeight="1" thickTop="1" x14ac:dyDescent="0.2">
      <c r="B121" s="152"/>
      <c r="C121" s="64"/>
      <c r="D121" s="64"/>
      <c r="E121" s="64"/>
      <c r="F121" s="64"/>
      <c r="G121" s="83"/>
      <c r="H121" s="99"/>
      <c r="I121" s="52"/>
      <c r="J121" s="395"/>
    </row>
    <row r="122" spans="1:10" ht="15.75" customHeight="1" x14ac:dyDescent="0.2">
      <c r="B122" s="152"/>
      <c r="C122" s="64"/>
      <c r="D122" s="67" t="s">
        <v>133</v>
      </c>
      <c r="E122" s="67"/>
      <c r="F122" s="64"/>
      <c r="G122" s="83"/>
      <c r="H122" s="99"/>
      <c r="I122" s="52"/>
      <c r="J122" s="395"/>
    </row>
    <row r="123" spans="1:10" x14ac:dyDescent="0.2">
      <c r="A123" s="7"/>
      <c r="B123" s="152"/>
      <c r="C123" s="64"/>
      <c r="D123" s="64"/>
      <c r="E123" s="64"/>
      <c r="F123" s="64"/>
      <c r="G123" s="83"/>
      <c r="H123" s="99"/>
      <c r="I123" s="52"/>
      <c r="J123" s="395"/>
    </row>
    <row r="124" spans="1:10" x14ac:dyDescent="0.2">
      <c r="B124" s="152"/>
      <c r="C124" s="66" t="s">
        <v>116</v>
      </c>
      <c r="D124" s="100" t="s">
        <v>276</v>
      </c>
      <c r="E124" s="100"/>
      <c r="F124" s="79"/>
      <c r="G124" s="83"/>
      <c r="H124" s="99"/>
      <c r="I124" s="52"/>
      <c r="J124" s="395"/>
    </row>
    <row r="125" spans="1:10" x14ac:dyDescent="0.2">
      <c r="B125" s="152"/>
      <c r="C125" s="64"/>
      <c r="D125" s="79"/>
      <c r="E125" s="79"/>
      <c r="F125" s="79"/>
      <c r="G125" s="83"/>
      <c r="H125" s="99"/>
      <c r="I125" s="52"/>
      <c r="J125" s="395"/>
    </row>
    <row r="126" spans="1:10" ht="15" customHeight="1" x14ac:dyDescent="0.2">
      <c r="B126" s="152"/>
      <c r="C126" s="64"/>
      <c r="D126" s="79"/>
      <c r="E126" s="79"/>
      <c r="F126" s="79"/>
      <c r="G126" s="83"/>
      <c r="H126" s="99"/>
      <c r="I126" s="52"/>
      <c r="J126" s="395"/>
    </row>
    <row r="127" spans="1:10" ht="14.25" customHeight="1" x14ac:dyDescent="0.2">
      <c r="B127" s="152"/>
      <c r="C127" s="64"/>
      <c r="D127" s="7"/>
      <c r="E127" s="64"/>
      <c r="F127" s="64" t="s">
        <v>245</v>
      </c>
      <c r="G127" s="83"/>
      <c r="H127" s="95">
        <v>1026907939.16</v>
      </c>
      <c r="I127" s="52"/>
      <c r="J127" s="395"/>
    </row>
    <row r="128" spans="1:10" hidden="1" x14ac:dyDescent="0.2">
      <c r="B128" s="152"/>
      <c r="C128" s="64"/>
      <c r="D128" s="64" t="s">
        <v>154</v>
      </c>
      <c r="E128" s="64"/>
      <c r="F128" s="64"/>
      <c r="G128" s="83"/>
      <c r="H128" s="95"/>
      <c r="I128" s="52"/>
      <c r="J128" s="395"/>
    </row>
    <row r="129" spans="2:10" ht="14.25" hidden="1" customHeight="1" x14ac:dyDescent="0.2">
      <c r="B129" s="152"/>
      <c r="C129" s="64"/>
      <c r="D129" s="64" t="s">
        <v>134</v>
      </c>
      <c r="E129" s="64"/>
      <c r="F129" s="64"/>
      <c r="G129" s="101"/>
      <c r="H129" s="95"/>
      <c r="I129" s="52"/>
      <c r="J129" s="395"/>
    </row>
    <row r="130" spans="2:10" ht="14.25" hidden="1" customHeight="1" x14ac:dyDescent="0.2">
      <c r="B130" s="152"/>
      <c r="C130" s="64"/>
      <c r="D130" s="64" t="s">
        <v>149</v>
      </c>
      <c r="E130" s="64"/>
      <c r="F130" s="64"/>
      <c r="G130" s="101"/>
      <c r="H130" s="102"/>
      <c r="I130" s="52"/>
      <c r="J130" s="395"/>
    </row>
    <row r="131" spans="2:10" ht="15" thickBot="1" x14ac:dyDescent="0.25">
      <c r="B131" s="152"/>
      <c r="C131" s="64"/>
      <c r="D131" s="79"/>
      <c r="E131" s="64"/>
      <c r="F131" s="79" t="s">
        <v>135</v>
      </c>
      <c r="G131" s="83"/>
      <c r="H131" s="103">
        <f>SUM(H127:H130)</f>
        <v>1026907939.16</v>
      </c>
      <c r="I131" s="52"/>
      <c r="J131" s="395"/>
    </row>
    <row r="132" spans="2:10" ht="15.75" thickTop="1" thickBot="1" x14ac:dyDescent="0.25">
      <c r="B132" s="396"/>
      <c r="C132" s="104"/>
      <c r="D132" s="105"/>
      <c r="E132" s="105"/>
      <c r="F132" s="105"/>
      <c r="G132" s="106"/>
      <c r="H132" s="98"/>
      <c r="I132" s="107"/>
      <c r="J132" s="397"/>
    </row>
    <row r="133" spans="2:10" ht="21" customHeight="1" thickTop="1" x14ac:dyDescent="0.2">
      <c r="B133" s="152"/>
      <c r="C133" s="66" t="s">
        <v>120</v>
      </c>
      <c r="D133" s="67" t="s">
        <v>126</v>
      </c>
      <c r="E133" s="67"/>
      <c r="F133" s="64"/>
      <c r="G133" s="83"/>
      <c r="H133" s="99"/>
      <c r="I133" s="52"/>
      <c r="J133" s="395"/>
    </row>
    <row r="134" spans="2:10" x14ac:dyDescent="0.2">
      <c r="B134" s="152"/>
      <c r="C134" s="64"/>
      <c r="D134" s="67"/>
      <c r="E134" s="67"/>
      <c r="F134" s="64"/>
      <c r="G134" s="83"/>
      <c r="H134" s="99"/>
      <c r="I134" s="52"/>
      <c r="J134" s="395"/>
    </row>
    <row r="135" spans="2:10" ht="20.25" customHeight="1" x14ac:dyDescent="0.2">
      <c r="B135" s="152"/>
      <c r="C135" s="7"/>
      <c r="D135" s="100" t="s">
        <v>275</v>
      </c>
      <c r="E135" s="100"/>
      <c r="F135" s="79"/>
      <c r="G135" s="83"/>
      <c r="H135" s="99"/>
      <c r="I135" s="52"/>
      <c r="J135" s="395"/>
    </row>
    <row r="136" spans="2:10" x14ac:dyDescent="0.2">
      <c r="B136" s="152"/>
      <c r="C136" s="66"/>
      <c r="D136" s="79"/>
      <c r="E136" s="79"/>
      <c r="F136" s="79"/>
      <c r="G136" s="83"/>
      <c r="H136" s="99"/>
      <c r="I136" s="52"/>
      <c r="J136" s="395"/>
    </row>
    <row r="137" spans="2:10" x14ac:dyDescent="0.2">
      <c r="B137" s="152"/>
      <c r="C137" s="64"/>
      <c r="D137" s="79"/>
      <c r="E137" s="79"/>
      <c r="F137" s="7"/>
      <c r="G137" s="83"/>
      <c r="H137" s="99"/>
      <c r="I137" s="60"/>
      <c r="J137" s="395"/>
    </row>
    <row r="138" spans="2:10" x14ac:dyDescent="0.2">
      <c r="B138" s="152"/>
      <c r="C138" s="64"/>
      <c r="D138" s="86" t="s">
        <v>130</v>
      </c>
      <c r="E138" s="86"/>
      <c r="F138" s="86"/>
      <c r="G138" s="100"/>
      <c r="H138" s="398">
        <v>5890527.0899999999</v>
      </c>
      <c r="I138" s="60"/>
      <c r="J138" s="395"/>
    </row>
    <row r="139" spans="2:10" x14ac:dyDescent="0.2">
      <c r="B139" s="152"/>
      <c r="C139" s="64"/>
      <c r="D139" s="86" t="s">
        <v>114</v>
      </c>
      <c r="E139" s="86"/>
      <c r="F139" s="86"/>
      <c r="G139" s="100"/>
      <c r="H139" s="95">
        <v>480581.14</v>
      </c>
      <c r="I139" s="60"/>
      <c r="J139" s="395"/>
    </row>
    <row r="140" spans="2:10" x14ac:dyDescent="0.2">
      <c r="B140" s="152"/>
      <c r="C140" s="64"/>
      <c r="D140" s="86" t="s">
        <v>112</v>
      </c>
      <c r="E140" s="86"/>
      <c r="F140" s="86"/>
      <c r="G140" s="100"/>
      <c r="H140" s="398">
        <v>5035426.8899999997</v>
      </c>
      <c r="I140" s="64"/>
      <c r="J140" s="395"/>
    </row>
    <row r="141" spans="2:10" hidden="1" x14ac:dyDescent="0.2">
      <c r="B141" s="152"/>
      <c r="C141" s="64"/>
      <c r="D141" s="86" t="s">
        <v>256</v>
      </c>
      <c r="E141" s="86"/>
      <c r="F141" s="86"/>
      <c r="G141" s="100"/>
      <c r="H141" s="95">
        <v>0</v>
      </c>
      <c r="I141" s="64"/>
      <c r="J141" s="395"/>
    </row>
    <row r="142" spans="2:10" hidden="1" x14ac:dyDescent="0.2">
      <c r="B142" s="152"/>
      <c r="C142" s="64"/>
      <c r="D142" s="86" t="s">
        <v>89</v>
      </c>
      <c r="E142" s="86"/>
      <c r="F142" s="86"/>
      <c r="G142" s="100"/>
      <c r="H142" s="58">
        <v>0</v>
      </c>
      <c r="I142" s="64"/>
      <c r="J142" s="395"/>
    </row>
    <row r="143" spans="2:10" hidden="1" x14ac:dyDescent="0.2">
      <c r="B143" s="152"/>
      <c r="C143" s="64"/>
      <c r="D143" s="86" t="s">
        <v>203</v>
      </c>
      <c r="E143" s="86"/>
      <c r="F143" s="86"/>
      <c r="G143" s="100"/>
      <c r="H143" s="58">
        <v>0</v>
      </c>
      <c r="I143" s="64"/>
      <c r="J143" s="395"/>
    </row>
    <row r="144" spans="2:10" x14ac:dyDescent="0.2">
      <c r="B144" s="152"/>
      <c r="C144" s="64"/>
      <c r="D144" s="108" t="s">
        <v>150</v>
      </c>
      <c r="E144" s="108"/>
      <c r="F144" s="86"/>
      <c r="G144" s="100"/>
      <c r="H144" s="95">
        <v>17957523.260000002</v>
      </c>
      <c r="I144" s="64"/>
      <c r="J144" s="395"/>
    </row>
    <row r="145" spans="2:10" hidden="1" x14ac:dyDescent="0.2">
      <c r="B145" s="152"/>
      <c r="C145" s="64"/>
      <c r="D145" s="86" t="s">
        <v>20</v>
      </c>
      <c r="E145" s="86"/>
      <c r="F145" s="86"/>
      <c r="G145" s="100"/>
      <c r="H145" s="95">
        <v>0</v>
      </c>
      <c r="I145" s="64"/>
      <c r="J145" s="395"/>
    </row>
    <row r="146" spans="2:10" x14ac:dyDescent="0.2">
      <c r="B146" s="152"/>
      <c r="C146" s="64"/>
      <c r="D146" s="108" t="s">
        <v>249</v>
      </c>
      <c r="E146" s="108"/>
      <c r="F146" s="86"/>
      <c r="G146" s="100"/>
      <c r="H146" s="95">
        <v>2797400</v>
      </c>
      <c r="I146" s="64"/>
      <c r="J146" s="395"/>
    </row>
    <row r="147" spans="2:10" ht="15" thickBot="1" x14ac:dyDescent="0.25">
      <c r="B147" s="152"/>
      <c r="C147" s="64"/>
      <c r="D147" s="109"/>
      <c r="E147" s="109"/>
      <c r="F147" s="86"/>
      <c r="G147" s="83" t="s">
        <v>127</v>
      </c>
      <c r="H147" s="103">
        <f>SUM(H138:H146)</f>
        <v>32161458.380000003</v>
      </c>
      <c r="I147" s="64"/>
      <c r="J147" s="395"/>
    </row>
    <row r="148" spans="2:10" ht="15" thickTop="1" x14ac:dyDescent="0.2">
      <c r="B148" s="152"/>
      <c r="C148" s="64"/>
      <c r="D148" s="109"/>
      <c r="E148" s="109"/>
      <c r="F148" s="86"/>
      <c r="G148" s="64"/>
      <c r="H148" s="64"/>
      <c r="I148" s="64"/>
      <c r="J148" s="395"/>
    </row>
    <row r="149" spans="2:10" hidden="1" x14ac:dyDescent="0.2">
      <c r="B149" s="152"/>
      <c r="C149" s="66" t="s">
        <v>128</v>
      </c>
      <c r="D149" s="67" t="s">
        <v>11</v>
      </c>
      <c r="E149" s="67"/>
      <c r="F149" s="68"/>
      <c r="G149" s="51"/>
      <c r="H149" s="110"/>
      <c r="I149" s="64"/>
      <c r="J149" s="395"/>
    </row>
    <row r="150" spans="2:10" hidden="1" x14ac:dyDescent="0.2">
      <c r="B150" s="152"/>
      <c r="C150" s="64"/>
      <c r="D150" s="51"/>
      <c r="E150" s="51"/>
      <c r="F150" s="51"/>
      <c r="G150" s="51"/>
      <c r="H150" s="110"/>
      <c r="I150" s="52"/>
      <c r="J150" s="395"/>
    </row>
    <row r="151" spans="2:10" ht="15" hidden="1" thickBot="1" x14ac:dyDescent="0.25">
      <c r="B151" s="152"/>
      <c r="C151" s="51"/>
      <c r="D151" s="51"/>
      <c r="E151" s="51"/>
      <c r="F151" s="51"/>
      <c r="G151" s="51"/>
      <c r="H151" s="110"/>
      <c r="I151" s="111" t="e">
        <f>+#REF!</f>
        <v>#REF!</v>
      </c>
      <c r="J151" s="393"/>
    </row>
    <row r="152" spans="2:10" hidden="1" x14ac:dyDescent="0.2">
      <c r="B152" s="152"/>
      <c r="C152" s="51" t="s">
        <v>182</v>
      </c>
      <c r="D152" s="51"/>
      <c r="E152" s="51"/>
      <c r="F152" s="51"/>
      <c r="G152" s="51"/>
      <c r="H152" s="64"/>
      <c r="I152" s="51"/>
      <c r="J152" s="395"/>
    </row>
    <row r="153" spans="2:10" hidden="1" x14ac:dyDescent="0.2">
      <c r="B153" s="152"/>
      <c r="C153" s="51"/>
      <c r="D153" s="51"/>
      <c r="E153" s="51"/>
      <c r="F153" s="51"/>
      <c r="G153" s="51"/>
      <c r="H153" s="64"/>
      <c r="I153" s="51"/>
      <c r="J153" s="395"/>
    </row>
    <row r="154" spans="2:10" hidden="1" x14ac:dyDescent="0.2">
      <c r="B154" s="152"/>
      <c r="C154" s="51" t="s">
        <v>71</v>
      </c>
      <c r="D154" s="51"/>
      <c r="E154" s="51"/>
      <c r="F154" s="51"/>
      <c r="G154" s="51"/>
      <c r="H154" s="64"/>
      <c r="I154" s="52"/>
      <c r="J154" s="395"/>
    </row>
    <row r="155" spans="2:10" hidden="1" x14ac:dyDescent="0.2">
      <c r="B155" s="152"/>
      <c r="C155" s="51" t="s">
        <v>188</v>
      </c>
      <c r="D155" s="51"/>
      <c r="E155" s="51"/>
      <c r="F155" s="51"/>
      <c r="G155" s="51"/>
      <c r="H155" s="64"/>
      <c r="I155" s="52"/>
      <c r="J155" s="395"/>
    </row>
    <row r="156" spans="2:10" hidden="1" x14ac:dyDescent="0.2">
      <c r="B156" s="152"/>
      <c r="C156" s="51" t="s">
        <v>151</v>
      </c>
      <c r="D156" s="51"/>
      <c r="E156" s="51"/>
      <c r="F156" s="51"/>
      <c r="G156" s="51"/>
      <c r="H156" s="64"/>
      <c r="I156" s="52"/>
      <c r="J156" s="395"/>
    </row>
    <row r="157" spans="2:10" hidden="1" x14ac:dyDescent="0.2">
      <c r="B157" s="152"/>
      <c r="C157" s="51" t="s">
        <v>2</v>
      </c>
      <c r="D157" s="51"/>
      <c r="E157" s="51"/>
      <c r="F157" s="51"/>
      <c r="G157" s="51"/>
      <c r="H157" s="64"/>
      <c r="I157" s="52" t="s">
        <v>72</v>
      </c>
      <c r="J157" s="395"/>
    </row>
    <row r="158" spans="2:10" hidden="1" x14ac:dyDescent="0.2">
      <c r="B158" s="152"/>
      <c r="C158" s="51" t="s">
        <v>3</v>
      </c>
      <c r="D158" s="51"/>
      <c r="E158" s="51"/>
      <c r="F158" s="51"/>
      <c r="G158" s="51"/>
      <c r="H158" s="64"/>
      <c r="I158" s="52"/>
      <c r="J158" s="395"/>
    </row>
    <row r="159" spans="2:10" hidden="1" x14ac:dyDescent="0.2">
      <c r="B159" s="152"/>
      <c r="C159" s="56" t="s">
        <v>106</v>
      </c>
      <c r="D159" s="51"/>
      <c r="E159" s="51"/>
      <c r="F159" s="51"/>
      <c r="G159" s="51"/>
      <c r="H159" s="64"/>
      <c r="I159" s="53">
        <v>0</v>
      </c>
      <c r="J159" s="395"/>
    </row>
    <row r="160" spans="2:10" hidden="1" x14ac:dyDescent="0.2">
      <c r="B160" s="152"/>
      <c r="C160" s="51" t="s">
        <v>107</v>
      </c>
      <c r="D160" s="51"/>
      <c r="E160" s="51"/>
      <c r="F160" s="51"/>
      <c r="G160" s="51"/>
      <c r="H160" s="64"/>
      <c r="I160" s="58"/>
      <c r="J160" s="395"/>
    </row>
    <row r="161" spans="2:10" x14ac:dyDescent="0.2">
      <c r="B161" s="152"/>
      <c r="C161" s="51"/>
      <c r="D161" s="51"/>
      <c r="E161" s="51"/>
      <c r="F161" s="51"/>
      <c r="G161" s="51"/>
      <c r="H161" s="64"/>
      <c r="I161" s="58"/>
      <c r="J161" s="395"/>
    </row>
    <row r="162" spans="2:10" x14ac:dyDescent="0.2">
      <c r="B162" s="152"/>
      <c r="C162" s="159"/>
      <c r="D162" s="56"/>
      <c r="E162" s="56"/>
      <c r="F162" s="51"/>
      <c r="G162" s="51"/>
      <c r="H162" s="7"/>
      <c r="I162" s="99"/>
      <c r="J162" s="395"/>
    </row>
    <row r="163" spans="2:10" ht="21.75" customHeight="1" x14ac:dyDescent="0.2">
      <c r="B163" s="154"/>
      <c r="C163" s="399"/>
      <c r="D163" s="399"/>
      <c r="E163" s="399"/>
      <c r="F163" s="400"/>
      <c r="G163" s="400"/>
      <c r="H163" s="137"/>
      <c r="I163" s="401"/>
      <c r="J163" s="402"/>
    </row>
    <row r="164" spans="2:10" x14ac:dyDescent="0.2">
      <c r="C164" s="51"/>
    </row>
    <row r="165" spans="2:10" x14ac:dyDescent="0.2">
      <c r="H165" s="24"/>
    </row>
    <row r="166" spans="2:10" x14ac:dyDescent="0.2">
      <c r="H166" s="24"/>
    </row>
    <row r="167" spans="2:10" x14ac:dyDescent="0.2">
      <c r="D167" s="35"/>
      <c r="E167" s="37"/>
      <c r="F167" s="9"/>
      <c r="G167" s="36"/>
      <c r="H167" s="11"/>
    </row>
    <row r="168" spans="2:10" x14ac:dyDescent="0.2">
      <c r="D168" s="35"/>
      <c r="E168" s="37"/>
      <c r="F168" s="9"/>
      <c r="G168" s="36"/>
      <c r="H168" s="28"/>
    </row>
    <row r="169" spans="2:10" x14ac:dyDescent="0.2">
      <c r="H169" s="328"/>
    </row>
    <row r="171" spans="2:10" x14ac:dyDescent="0.2">
      <c r="H171" s="38"/>
    </row>
    <row r="172" spans="2:10" x14ac:dyDescent="0.2">
      <c r="H172" s="38"/>
    </row>
    <row r="173" spans="2:10" x14ac:dyDescent="0.2">
      <c r="H173" s="38"/>
    </row>
    <row r="174" spans="2:10" x14ac:dyDescent="0.2">
      <c r="H174" s="38"/>
    </row>
    <row r="175" spans="2:10" x14ac:dyDescent="0.2">
      <c r="H175" s="38"/>
    </row>
    <row r="176" spans="2:10" x14ac:dyDescent="0.2">
      <c r="H176" s="38"/>
    </row>
    <row r="177" spans="8:8" x14ac:dyDescent="0.2">
      <c r="H177" s="38"/>
    </row>
    <row r="178" spans="8:8" x14ac:dyDescent="0.2">
      <c r="H178" s="38"/>
    </row>
    <row r="179" spans="8:8" x14ac:dyDescent="0.2">
      <c r="H179" s="38"/>
    </row>
    <row r="180" spans="8:8" x14ac:dyDescent="0.2">
      <c r="H180" s="38"/>
    </row>
    <row r="181" spans="8:8" x14ac:dyDescent="0.2">
      <c r="H181" s="39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H1871"/>
  <sheetViews>
    <sheetView zoomScale="110" zoomScaleNormal="110" workbookViewId="0">
      <selection activeCell="C2" sqref="C2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4.85546875" style="18" customWidth="1"/>
    <col min="9" max="16384" width="11.42578125" style="17"/>
  </cols>
  <sheetData>
    <row r="4" spans="2:7" ht="15" thickBot="1" x14ac:dyDescent="0.25"/>
    <row r="5" spans="2:7" ht="15" thickTop="1" x14ac:dyDescent="0.2">
      <c r="B5" s="241"/>
      <c r="C5" s="242"/>
      <c r="D5" s="242"/>
      <c r="E5" s="242"/>
      <c r="F5" s="242"/>
      <c r="G5" s="243"/>
    </row>
    <row r="6" spans="2:7" x14ac:dyDescent="0.2">
      <c r="B6" s="244"/>
      <c r="C6" s="22"/>
      <c r="D6" s="22"/>
      <c r="E6" s="22"/>
      <c r="F6" s="22"/>
      <c r="G6" s="245"/>
    </row>
    <row r="7" spans="2:7" x14ac:dyDescent="0.2">
      <c r="B7" s="244"/>
      <c r="C7" s="22"/>
      <c r="D7" s="22"/>
      <c r="E7" s="22"/>
      <c r="F7" s="22"/>
      <c r="G7" s="245"/>
    </row>
    <row r="8" spans="2:7" x14ac:dyDescent="0.2">
      <c r="B8" s="244"/>
      <c r="C8" s="5"/>
      <c r="D8" s="5"/>
      <c r="E8" s="5"/>
      <c r="F8" s="5"/>
      <c r="G8" s="245"/>
    </row>
    <row r="9" spans="2:7" x14ac:dyDescent="0.2">
      <c r="B9" s="411" t="s">
        <v>1</v>
      </c>
      <c r="C9" s="412"/>
      <c r="D9" s="412"/>
      <c r="E9" s="412"/>
      <c r="F9" s="412"/>
      <c r="G9" s="413"/>
    </row>
    <row r="10" spans="2:7" x14ac:dyDescent="0.2">
      <c r="B10" s="411" t="str">
        <f>+'CASH F'!$B$10:$F$10</f>
        <v>DEL 01 DE ENERO AL 31 DE ENERO 2023</v>
      </c>
      <c r="C10" s="412"/>
      <c r="D10" s="412"/>
      <c r="E10" s="412"/>
      <c r="F10" s="412"/>
      <c r="G10" s="413"/>
    </row>
    <row r="11" spans="2:7" x14ac:dyDescent="0.2">
      <c r="B11" s="411" t="s">
        <v>167</v>
      </c>
      <c r="C11" s="412"/>
      <c r="D11" s="412"/>
      <c r="E11" s="412"/>
      <c r="F11" s="412"/>
      <c r="G11" s="413"/>
    </row>
    <row r="12" spans="2:7" ht="15" thickBot="1" x14ac:dyDescent="0.25">
      <c r="B12" s="255"/>
      <c r="C12" s="23"/>
      <c r="D12" s="23"/>
      <c r="E12" s="23"/>
      <c r="F12" s="23"/>
      <c r="G12" s="256"/>
    </row>
    <row r="13" spans="2:7" x14ac:dyDescent="0.2">
      <c r="B13" s="257"/>
      <c r="C13" s="51"/>
      <c r="D13" s="51"/>
      <c r="E13" s="51"/>
      <c r="F13" s="51"/>
      <c r="G13" s="91"/>
    </row>
    <row r="14" spans="2:7" x14ac:dyDescent="0.2">
      <c r="B14" s="257"/>
      <c r="C14" s="51"/>
      <c r="D14" s="299" t="s">
        <v>273</v>
      </c>
      <c r="E14" s="50"/>
      <c r="F14" s="299" t="s">
        <v>68</v>
      </c>
      <c r="G14" s="91"/>
    </row>
    <row r="15" spans="2:7" x14ac:dyDescent="0.2">
      <c r="B15" s="257"/>
      <c r="C15" s="51"/>
      <c r="D15" s="51"/>
      <c r="E15" s="51"/>
      <c r="F15" s="51"/>
      <c r="G15" s="91"/>
    </row>
    <row r="16" spans="2:7" x14ac:dyDescent="0.2">
      <c r="B16" s="257"/>
      <c r="C16" s="48" t="s">
        <v>194</v>
      </c>
      <c r="D16" s="64"/>
      <c r="E16" s="64"/>
      <c r="F16" s="64"/>
      <c r="G16" s="91"/>
    </row>
    <row r="17" spans="2:7" ht="12.75" hidden="1" customHeight="1" x14ac:dyDescent="0.2">
      <c r="B17" s="257"/>
      <c r="C17" s="51" t="s">
        <v>59</v>
      </c>
      <c r="D17" s="95">
        <v>0</v>
      </c>
      <c r="E17" s="95"/>
      <c r="F17" s="95">
        <f>+D17</f>
        <v>0</v>
      </c>
      <c r="G17" s="91"/>
    </row>
    <row r="18" spans="2:7" hidden="1" x14ac:dyDescent="0.2">
      <c r="B18" s="257"/>
      <c r="C18" s="51" t="s">
        <v>163</v>
      </c>
      <c r="D18" s="95"/>
      <c r="E18" s="95"/>
      <c r="F18" s="95">
        <f>+D18</f>
        <v>0</v>
      </c>
      <c r="G18" s="91"/>
    </row>
    <row r="19" spans="2:7" x14ac:dyDescent="0.2">
      <c r="B19" s="257"/>
      <c r="C19" s="51"/>
      <c r="D19" s="95"/>
      <c r="E19" s="95"/>
      <c r="F19" s="95"/>
      <c r="G19" s="91"/>
    </row>
    <row r="20" spans="2:7" x14ac:dyDescent="0.2">
      <c r="B20" s="257"/>
      <c r="C20" s="51" t="s">
        <v>129</v>
      </c>
      <c r="D20" s="363">
        <v>28479800.43</v>
      </c>
      <c r="E20" s="363"/>
      <c r="F20" s="363">
        <f>+D20</f>
        <v>28479800.43</v>
      </c>
      <c r="G20" s="91"/>
    </row>
    <row r="21" spans="2:7" x14ac:dyDescent="0.2">
      <c r="B21" s="257"/>
      <c r="C21" s="51" t="s">
        <v>138</v>
      </c>
      <c r="D21" s="363">
        <v>45347072.210000001</v>
      </c>
      <c r="E21" s="363"/>
      <c r="F21" s="363">
        <f>+D21</f>
        <v>45347072.210000001</v>
      </c>
      <c r="G21" s="91"/>
    </row>
    <row r="22" spans="2:7" hidden="1" x14ac:dyDescent="0.2">
      <c r="B22" s="257"/>
      <c r="C22" s="51" t="s">
        <v>144</v>
      </c>
      <c r="D22" s="363">
        <v>0</v>
      </c>
      <c r="E22" s="363"/>
      <c r="F22" s="363">
        <v>0</v>
      </c>
      <c r="G22" s="91"/>
    </row>
    <row r="23" spans="2:7" hidden="1" x14ac:dyDescent="0.2">
      <c r="B23" s="257"/>
      <c r="C23" s="51" t="s">
        <v>146</v>
      </c>
      <c r="D23" s="95">
        <v>0</v>
      </c>
      <c r="E23" s="364"/>
      <c r="F23" s="95">
        <v>0</v>
      </c>
      <c r="G23" s="91"/>
    </row>
    <row r="24" spans="2:7" x14ac:dyDescent="0.2">
      <c r="B24" s="257"/>
      <c r="C24" s="51" t="s">
        <v>87</v>
      </c>
      <c r="D24" s="102">
        <v>2395237.58</v>
      </c>
      <c r="E24" s="342"/>
      <c r="F24" s="102">
        <f>+D24</f>
        <v>2395237.58</v>
      </c>
      <c r="G24" s="91"/>
    </row>
    <row r="25" spans="2:7" x14ac:dyDescent="0.2">
      <c r="B25" s="257"/>
      <c r="C25" s="61" t="s">
        <v>168</v>
      </c>
      <c r="D25" s="352">
        <f>SUM(D20:D24)</f>
        <v>76222110.219999999</v>
      </c>
      <c r="E25" s="95"/>
      <c r="F25" s="59">
        <f>SUM(F20:F24)</f>
        <v>76222110.219999999</v>
      </c>
      <c r="G25" s="91"/>
    </row>
    <row r="26" spans="2:7" x14ac:dyDescent="0.2">
      <c r="B26" s="257"/>
      <c r="D26" s="342"/>
      <c r="E26" s="302"/>
      <c r="G26" s="91"/>
    </row>
    <row r="27" spans="2:7" x14ac:dyDescent="0.2">
      <c r="B27" s="257"/>
      <c r="C27" s="48" t="s">
        <v>195</v>
      </c>
      <c r="D27" s="258"/>
      <c r="F27" s="344"/>
      <c r="G27" s="91"/>
    </row>
    <row r="28" spans="2:7" x14ac:dyDescent="0.2">
      <c r="B28" s="257"/>
      <c r="C28" s="48"/>
      <c r="D28" s="95"/>
      <c r="E28" s="95"/>
      <c r="F28" s="95"/>
      <c r="G28" s="91"/>
    </row>
    <row r="29" spans="2:7" x14ac:dyDescent="0.2">
      <c r="B29" s="257"/>
      <c r="C29" s="86" t="s">
        <v>75</v>
      </c>
      <c r="D29" s="363">
        <v>57914282.57</v>
      </c>
      <c r="E29" s="342"/>
      <c r="F29" s="363">
        <f>+D29</f>
        <v>57914282.57</v>
      </c>
      <c r="G29" s="91"/>
    </row>
    <row r="30" spans="2:7" x14ac:dyDescent="0.2">
      <c r="B30" s="257"/>
      <c r="C30" s="365" t="s">
        <v>76</v>
      </c>
      <c r="D30" s="363">
        <v>7479202.3400000017</v>
      </c>
      <c r="E30" s="366"/>
      <c r="F30" s="363">
        <f>+D30</f>
        <v>7479202.3400000017</v>
      </c>
      <c r="G30" s="91"/>
    </row>
    <row r="31" spans="2:7" x14ac:dyDescent="0.2">
      <c r="B31" s="257"/>
      <c r="C31" s="365" t="s">
        <v>209</v>
      </c>
      <c r="D31" s="363">
        <v>2407715</v>
      </c>
      <c r="E31" s="366"/>
      <c r="F31" s="363">
        <f>+D31</f>
        <v>2407715</v>
      </c>
      <c r="G31" s="91"/>
    </row>
    <row r="32" spans="2:7" x14ac:dyDescent="0.2">
      <c r="B32" s="257"/>
      <c r="C32" s="365" t="s">
        <v>93</v>
      </c>
      <c r="D32" s="363">
        <v>791657.1</v>
      </c>
      <c r="E32" s="342"/>
      <c r="F32" s="363">
        <f>+D32</f>
        <v>791657.1</v>
      </c>
      <c r="G32" s="91"/>
    </row>
    <row r="33" spans="2:7" x14ac:dyDescent="0.2">
      <c r="B33" s="257"/>
      <c r="C33" s="365" t="s">
        <v>77</v>
      </c>
      <c r="D33" s="367">
        <v>210000</v>
      </c>
      <c r="E33" s="342"/>
      <c r="F33" s="367">
        <f>+D33</f>
        <v>210000</v>
      </c>
      <c r="G33" s="91"/>
    </row>
    <row r="34" spans="2:7" x14ac:dyDescent="0.2">
      <c r="B34" s="257"/>
      <c r="C34" s="55" t="s">
        <v>79</v>
      </c>
      <c r="D34" s="59">
        <f>SUM(D29:D33)</f>
        <v>68802857.00999999</v>
      </c>
      <c r="E34" s="99"/>
      <c r="F34" s="59">
        <f>SUM(F29:F33)</f>
        <v>68802857.00999999</v>
      </c>
      <c r="G34" s="91"/>
    </row>
    <row r="35" spans="2:7" x14ac:dyDescent="0.2">
      <c r="B35" s="257"/>
      <c r="C35" s="55"/>
      <c r="D35" s="99"/>
      <c r="E35" s="99"/>
      <c r="F35" s="99"/>
      <c r="G35" s="91"/>
    </row>
    <row r="36" spans="2:7" hidden="1" x14ac:dyDescent="0.2">
      <c r="B36" s="257"/>
      <c r="C36" s="48" t="s">
        <v>78</v>
      </c>
      <c r="D36" s="95"/>
      <c r="E36" s="47"/>
      <c r="F36" s="95"/>
      <c r="G36" s="91"/>
    </row>
    <row r="37" spans="2:7" hidden="1" x14ac:dyDescent="0.2">
      <c r="B37" s="257"/>
      <c r="C37" s="86" t="s">
        <v>169</v>
      </c>
      <c r="D37" s="112">
        <v>0</v>
      </c>
      <c r="E37" s="47"/>
      <c r="F37" s="102">
        <v>0</v>
      </c>
      <c r="G37" s="91"/>
    </row>
    <row r="38" spans="2:7" hidden="1" x14ac:dyDescent="0.2">
      <c r="B38" s="257"/>
      <c r="C38" s="55" t="s">
        <v>80</v>
      </c>
      <c r="D38" s="80">
        <f>+D37</f>
        <v>0</v>
      </c>
      <c r="E38" s="99"/>
      <c r="F38" s="99">
        <f>SUM(F37)</f>
        <v>0</v>
      </c>
      <c r="G38" s="91"/>
    </row>
    <row r="39" spans="2:7" x14ac:dyDescent="0.2">
      <c r="B39" s="257"/>
      <c r="C39" s="55"/>
      <c r="D39" s="99"/>
      <c r="E39" s="99"/>
      <c r="F39" s="99"/>
      <c r="G39" s="91"/>
    </row>
    <row r="40" spans="2:7" x14ac:dyDescent="0.2">
      <c r="B40" s="257"/>
      <c r="C40" s="61" t="s">
        <v>61</v>
      </c>
      <c r="D40" s="59">
        <f>+D38+D34</f>
        <v>68802857.00999999</v>
      </c>
      <c r="E40" s="95"/>
      <c r="F40" s="59">
        <f>+F38+F34</f>
        <v>68802857.00999999</v>
      </c>
      <c r="G40" s="91"/>
    </row>
    <row r="41" spans="2:7" x14ac:dyDescent="0.2">
      <c r="B41" s="257"/>
      <c r="C41" s="51"/>
      <c r="D41" s="95"/>
      <c r="E41" s="95"/>
      <c r="F41" s="102"/>
      <c r="G41" s="91"/>
    </row>
    <row r="42" spans="2:7" ht="15" thickBot="1" x14ac:dyDescent="0.25">
      <c r="B42" s="257"/>
      <c r="C42" s="61" t="s">
        <v>147</v>
      </c>
      <c r="D42" s="103">
        <f>+D25-D40</f>
        <v>7419253.2100000083</v>
      </c>
      <c r="E42" s="95"/>
      <c r="F42" s="103">
        <f>+F25-F34</f>
        <v>7419253.2100000083</v>
      </c>
      <c r="G42" s="91"/>
    </row>
    <row r="43" spans="2:7" ht="15" thickTop="1" x14ac:dyDescent="0.2">
      <c r="B43" s="257"/>
      <c r="C43" s="51"/>
      <c r="D43" s="57"/>
      <c r="E43" s="64"/>
      <c r="F43" s="64"/>
      <c r="G43" s="91"/>
    </row>
    <row r="44" spans="2:7" ht="14.25" hidden="1" customHeight="1" x14ac:dyDescent="0.2">
      <c r="B44" s="257"/>
      <c r="C44" s="48"/>
      <c r="D44" s="57"/>
      <c r="E44" s="64"/>
      <c r="F44" s="64"/>
      <c r="G44" s="91"/>
    </row>
    <row r="45" spans="2:7" hidden="1" x14ac:dyDescent="0.2">
      <c r="B45" s="257"/>
      <c r="C45" s="48"/>
      <c r="D45" s="57"/>
      <c r="E45" s="64"/>
      <c r="F45" s="64"/>
      <c r="G45" s="91"/>
    </row>
    <row r="46" spans="2:7" hidden="1" x14ac:dyDescent="0.2">
      <c r="B46" s="257"/>
      <c r="C46" s="48"/>
      <c r="D46" s="57"/>
      <c r="E46" s="64"/>
      <c r="F46" s="64"/>
      <c r="G46" s="91"/>
    </row>
    <row r="47" spans="2:7" x14ac:dyDescent="0.2">
      <c r="B47" s="257"/>
      <c r="C47" s="56"/>
      <c r="D47" s="79"/>
      <c r="E47" s="47"/>
      <c r="F47" s="47"/>
      <c r="G47" s="91"/>
    </row>
    <row r="48" spans="2:7" x14ac:dyDescent="0.2">
      <c r="B48" s="257"/>
      <c r="C48" s="56"/>
      <c r="D48" s="258"/>
      <c r="E48" s="47"/>
      <c r="F48" s="258"/>
      <c r="G48" s="91"/>
    </row>
    <row r="49" spans="2:8" x14ac:dyDescent="0.2">
      <c r="B49" s="257"/>
      <c r="C49" s="51"/>
      <c r="D49" s="258"/>
      <c r="E49" s="258"/>
      <c r="F49" s="258"/>
      <c r="G49" s="91"/>
    </row>
    <row r="50" spans="2:8" x14ac:dyDescent="0.2">
      <c r="B50" s="257"/>
      <c r="C50" s="51"/>
      <c r="E50" s="51"/>
      <c r="F50" s="114"/>
      <c r="G50" s="91"/>
    </row>
    <row r="51" spans="2:8" ht="15" thickBot="1" x14ac:dyDescent="0.25">
      <c r="B51" s="259"/>
      <c r="C51" s="142"/>
      <c r="D51" s="260"/>
      <c r="E51" s="142"/>
      <c r="F51" s="261"/>
      <c r="G51" s="262"/>
    </row>
    <row r="52" spans="2:8" s="18" customFormat="1" ht="15" thickTop="1" x14ac:dyDescent="0.2">
      <c r="B52" s="13"/>
      <c r="C52" s="13"/>
      <c r="D52" s="13"/>
      <c r="E52" s="13"/>
      <c r="F52" s="13"/>
      <c r="G52" s="13"/>
    </row>
    <row r="53" spans="2:8" s="18" customFormat="1" x14ac:dyDescent="0.2">
      <c r="B53" s="13"/>
      <c r="C53" s="13"/>
      <c r="D53" s="13"/>
      <c r="E53" s="13"/>
      <c r="F53" s="13"/>
      <c r="G53" s="13"/>
    </row>
    <row r="54" spans="2:8" s="18" customFormat="1" x14ac:dyDescent="0.2">
      <c r="B54" s="13"/>
      <c r="C54" s="13"/>
      <c r="D54" s="13"/>
      <c r="E54" s="13"/>
      <c r="F54" s="13"/>
      <c r="G54" s="13"/>
    </row>
    <row r="55" spans="2:8" s="18" customFormat="1" x14ac:dyDescent="0.2">
      <c r="B55" s="13"/>
      <c r="C55" s="13"/>
      <c r="D55" s="13"/>
      <c r="E55" s="13"/>
      <c r="F55" s="13"/>
      <c r="G55" s="13"/>
    </row>
    <row r="56" spans="2:8" s="18" customFormat="1" x14ac:dyDescent="0.2">
      <c r="B56" s="13"/>
      <c r="C56" s="326" t="s">
        <v>253</v>
      </c>
      <c r="D56" s="422" t="s">
        <v>212</v>
      </c>
      <c r="E56" s="422"/>
      <c r="F56" s="422"/>
      <c r="G56" s="13"/>
    </row>
    <row r="57" spans="2:8" s="6" customFormat="1" x14ac:dyDescent="0.2">
      <c r="B57" s="12"/>
      <c r="C57" s="15" t="s">
        <v>254</v>
      </c>
      <c r="D57" s="418" t="s">
        <v>189</v>
      </c>
      <c r="E57" s="418"/>
      <c r="F57" s="418"/>
      <c r="G57" s="14"/>
      <c r="H57" s="3"/>
    </row>
    <row r="58" spans="2:8" s="6" customFormat="1" x14ac:dyDescent="0.2">
      <c r="B58" s="12"/>
      <c r="D58" s="238"/>
      <c r="E58" s="238"/>
      <c r="F58" s="238"/>
      <c r="G58" s="14"/>
      <c r="H58" s="3"/>
    </row>
    <row r="59" spans="2:8" s="18" customFormat="1" x14ac:dyDescent="0.2">
      <c r="B59" s="13"/>
      <c r="C59" s="13"/>
      <c r="D59" s="13"/>
      <c r="E59" s="13"/>
      <c r="F59" s="13"/>
      <c r="G59" s="13"/>
    </row>
    <row r="60" spans="2:8" s="18" customFormat="1" x14ac:dyDescent="0.2">
      <c r="B60" s="13"/>
      <c r="C60" s="13"/>
      <c r="D60" s="13"/>
      <c r="E60" s="13"/>
      <c r="F60" s="13"/>
      <c r="G60" s="13"/>
    </row>
    <row r="61" spans="2:8" s="18" customFormat="1" x14ac:dyDescent="0.2">
      <c r="B61" s="13"/>
      <c r="C61" s="15" t="s">
        <v>251</v>
      </c>
      <c r="D61" s="13"/>
      <c r="E61" s="13"/>
      <c r="F61" s="13"/>
      <c r="G61" s="13"/>
    </row>
    <row r="62" spans="2:8" s="18" customFormat="1" x14ac:dyDescent="0.2">
      <c r="B62" s="13"/>
      <c r="C62" s="239" t="s">
        <v>39</v>
      </c>
      <c r="D62" s="239"/>
      <c r="E62" s="239"/>
      <c r="F62" s="239"/>
      <c r="G62" s="13"/>
    </row>
    <row r="63" spans="2:8" s="18" customFormat="1" x14ac:dyDescent="0.2">
      <c r="B63" s="13"/>
      <c r="C63" s="13"/>
      <c r="D63" s="13"/>
      <c r="E63" s="13"/>
      <c r="F63" s="13"/>
      <c r="G63" s="13"/>
    </row>
    <row r="64" spans="2:8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I87"/>
  <sheetViews>
    <sheetView zoomScale="110" zoomScaleNormal="110" workbookViewId="0">
      <selection activeCell="H31" sqref="H31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7" width="3.140625" style="13" customWidth="1"/>
    <col min="8" max="8" width="21.28515625" style="44" bestFit="1" customWidth="1"/>
    <col min="9" max="16384" width="11.42578125" style="12"/>
  </cols>
  <sheetData>
    <row r="3" spans="2:6" ht="15" thickBot="1" x14ac:dyDescent="0.25"/>
    <row r="4" spans="2:6" ht="15" thickTop="1" x14ac:dyDescent="0.2">
      <c r="B4" s="263"/>
      <c r="C4" s="264"/>
      <c r="D4" s="265"/>
      <c r="E4" s="265"/>
      <c r="F4" s="266"/>
    </row>
    <row r="5" spans="2:6" x14ac:dyDescent="0.2">
      <c r="B5" s="267"/>
      <c r="C5" s="40"/>
      <c r="D5" s="41"/>
      <c r="E5" s="41"/>
      <c r="F5" s="268"/>
    </row>
    <row r="6" spans="2:6" x14ac:dyDescent="0.2">
      <c r="B6" s="267"/>
      <c r="C6" s="40"/>
      <c r="D6" s="41"/>
      <c r="E6" s="41"/>
      <c r="F6" s="268"/>
    </row>
    <row r="7" spans="2:6" x14ac:dyDescent="0.2">
      <c r="B7" s="267"/>
      <c r="C7" s="40"/>
      <c r="D7" s="41"/>
      <c r="E7" s="41"/>
      <c r="F7" s="269"/>
    </row>
    <row r="8" spans="2:6" x14ac:dyDescent="0.2">
      <c r="B8" s="270"/>
      <c r="C8" s="21"/>
      <c r="D8" s="21"/>
      <c r="E8" s="21"/>
      <c r="F8" s="271"/>
    </row>
    <row r="9" spans="2:6" x14ac:dyDescent="0.2">
      <c r="B9" s="411" t="s">
        <v>7</v>
      </c>
      <c r="C9" s="412"/>
      <c r="D9" s="412"/>
      <c r="E9" s="412"/>
      <c r="F9" s="413"/>
    </row>
    <row r="10" spans="2:6" x14ac:dyDescent="0.2">
      <c r="B10" s="411" t="s">
        <v>274</v>
      </c>
      <c r="C10" s="412"/>
      <c r="D10" s="412"/>
      <c r="E10" s="412"/>
      <c r="F10" s="413"/>
    </row>
    <row r="11" spans="2:6" x14ac:dyDescent="0.2">
      <c r="B11" s="411" t="s">
        <v>167</v>
      </c>
      <c r="C11" s="412"/>
      <c r="D11" s="412"/>
      <c r="E11" s="412"/>
      <c r="F11" s="413"/>
    </row>
    <row r="12" spans="2:6" ht="15" thickBot="1" x14ac:dyDescent="0.25">
      <c r="B12" s="272"/>
      <c r="C12" s="42"/>
      <c r="D12" s="43"/>
      <c r="E12" s="43"/>
      <c r="F12" s="273"/>
    </row>
    <row r="13" spans="2:6" x14ac:dyDescent="0.2">
      <c r="B13" s="274"/>
      <c r="C13" s="115"/>
      <c r="D13" s="116"/>
      <c r="E13" s="116"/>
      <c r="F13" s="275"/>
    </row>
    <row r="14" spans="2:6" x14ac:dyDescent="0.2">
      <c r="B14" s="333" t="s">
        <v>196</v>
      </c>
      <c r="C14" s="79"/>
      <c r="D14" s="117"/>
      <c r="E14" s="118"/>
      <c r="F14" s="277"/>
    </row>
    <row r="15" spans="2:6" x14ac:dyDescent="0.2">
      <c r="B15" s="276"/>
      <c r="C15" s="79"/>
      <c r="D15" s="117"/>
      <c r="E15" s="118"/>
      <c r="F15" s="277"/>
    </row>
    <row r="16" spans="2:6" x14ac:dyDescent="0.2">
      <c r="B16" s="334" t="s">
        <v>199</v>
      </c>
      <c r="C16" s="79"/>
      <c r="D16" s="117"/>
      <c r="E16" s="118"/>
      <c r="F16" s="277"/>
    </row>
    <row r="17" spans="2:8" x14ac:dyDescent="0.2">
      <c r="B17" s="335" t="s">
        <v>0</v>
      </c>
      <c r="C17" s="79"/>
      <c r="D17" s="117"/>
      <c r="E17" s="318" t="str">
        <f>+RESULTADOS!D14</f>
        <v>Enero</v>
      </c>
      <c r="F17" s="341" t="str">
        <f>+RESULTADOS!F14</f>
        <v>Acumulado</v>
      </c>
    </row>
    <row r="18" spans="2:8" x14ac:dyDescent="0.2">
      <c r="B18" s="278"/>
      <c r="C18" s="79"/>
      <c r="D18" s="117"/>
      <c r="E18" s="117"/>
      <c r="F18" s="277"/>
    </row>
    <row r="19" spans="2:8" ht="12.75" customHeight="1" x14ac:dyDescent="0.2">
      <c r="B19" s="279" t="s">
        <v>83</v>
      </c>
      <c r="C19" s="79"/>
      <c r="D19" s="117"/>
      <c r="E19" s="54">
        <f>+RESULTADOS!D42</f>
        <v>7419253.2100000083</v>
      </c>
      <c r="F19" s="277">
        <f>+RESULTADOS!F42</f>
        <v>7419253.2100000083</v>
      </c>
      <c r="G19" s="8"/>
      <c r="H19" s="346"/>
    </row>
    <row r="20" spans="2:8" ht="12" customHeight="1" x14ac:dyDescent="0.2">
      <c r="B20" s="279"/>
      <c r="C20" s="79"/>
      <c r="D20" s="117"/>
      <c r="E20" s="54"/>
      <c r="F20" s="277"/>
      <c r="G20" s="8"/>
    </row>
    <row r="21" spans="2:8" ht="14.25" customHeight="1" x14ac:dyDescent="0.2">
      <c r="B21" s="257" t="s">
        <v>155</v>
      </c>
      <c r="C21" s="64"/>
      <c r="D21" s="118"/>
      <c r="E21" s="308">
        <v>-65836.709999999992</v>
      </c>
      <c r="F21" s="280">
        <f>+E21</f>
        <v>-65836.709999999992</v>
      </c>
      <c r="G21" s="8"/>
      <c r="H21" s="8"/>
    </row>
    <row r="22" spans="2:8" ht="14.25" customHeight="1" x14ac:dyDescent="0.2">
      <c r="B22" s="257" t="s">
        <v>109</v>
      </c>
      <c r="C22" s="64"/>
      <c r="D22" s="118"/>
      <c r="E22" s="321">
        <v>1495830.54</v>
      </c>
      <c r="F22" s="280">
        <f t="shared" ref="F22:F31" si="0">+E22</f>
        <v>1495830.54</v>
      </c>
      <c r="G22" s="8"/>
      <c r="H22" s="8"/>
    </row>
    <row r="23" spans="2:8" s="45" customFormat="1" x14ac:dyDescent="0.2">
      <c r="B23" s="257" t="s">
        <v>158</v>
      </c>
      <c r="C23" s="79"/>
      <c r="D23" s="117"/>
      <c r="E23" s="321">
        <v>1567505.44</v>
      </c>
      <c r="F23" s="280">
        <f t="shared" si="0"/>
        <v>1567505.44</v>
      </c>
      <c r="G23" s="8"/>
      <c r="H23" s="8"/>
    </row>
    <row r="24" spans="2:8" s="45" customFormat="1" ht="13.5" customHeight="1" x14ac:dyDescent="0.2">
      <c r="B24" s="257" t="s">
        <v>81</v>
      </c>
      <c r="C24" s="79"/>
      <c r="D24" s="117"/>
      <c r="E24" s="321">
        <v>148886.66</v>
      </c>
      <c r="F24" s="280">
        <f t="shared" si="0"/>
        <v>148886.66</v>
      </c>
      <c r="G24" s="8"/>
      <c r="H24" s="8"/>
    </row>
    <row r="25" spans="2:8" s="45" customFormat="1" ht="13.5" hidden="1" customHeight="1" x14ac:dyDescent="0.2">
      <c r="B25" s="257" t="s">
        <v>123</v>
      </c>
      <c r="C25" s="79"/>
      <c r="D25" s="117"/>
      <c r="E25" s="321">
        <v>0</v>
      </c>
      <c r="F25" s="280">
        <f t="shared" si="0"/>
        <v>0</v>
      </c>
      <c r="G25" s="8"/>
      <c r="H25" s="8"/>
    </row>
    <row r="26" spans="2:8" s="45" customFormat="1" x14ac:dyDescent="0.2">
      <c r="B26" s="257" t="s">
        <v>73</v>
      </c>
      <c r="C26" s="79"/>
      <c r="D26" s="117"/>
      <c r="E26" s="321">
        <v>-495020.64</v>
      </c>
      <c r="F26" s="280">
        <f t="shared" si="0"/>
        <v>-495020.64</v>
      </c>
      <c r="G26" s="8"/>
      <c r="H26" s="8"/>
    </row>
    <row r="27" spans="2:8" s="45" customFormat="1" x14ac:dyDescent="0.2">
      <c r="B27" s="257" t="s">
        <v>108</v>
      </c>
      <c r="C27" s="79"/>
      <c r="D27" s="117"/>
      <c r="E27" s="321">
        <v>-2801584.09</v>
      </c>
      <c r="F27" s="280">
        <f t="shared" si="0"/>
        <v>-2801584.09</v>
      </c>
      <c r="G27" s="8"/>
      <c r="H27" s="8"/>
    </row>
    <row r="28" spans="2:8" s="45" customFormat="1" x14ac:dyDescent="0.2">
      <c r="B28" s="257" t="s">
        <v>82</v>
      </c>
      <c r="C28" s="79"/>
      <c r="D28" s="117"/>
      <c r="E28" s="321">
        <v>17477900.559999999</v>
      </c>
      <c r="F28" s="280">
        <f t="shared" si="0"/>
        <v>17477900.559999999</v>
      </c>
      <c r="G28" s="8"/>
      <c r="H28" s="163"/>
    </row>
    <row r="29" spans="2:8" s="45" customFormat="1" hidden="1" x14ac:dyDescent="0.2">
      <c r="B29" s="257" t="s">
        <v>164</v>
      </c>
      <c r="C29" s="79"/>
      <c r="D29" s="117"/>
      <c r="E29" s="321"/>
      <c r="F29" s="280">
        <f t="shared" si="0"/>
        <v>0</v>
      </c>
      <c r="G29" s="8"/>
      <c r="H29" s="8"/>
    </row>
    <row r="30" spans="2:8" s="45" customFormat="1" x14ac:dyDescent="0.2">
      <c r="B30" s="257" t="s">
        <v>103</v>
      </c>
      <c r="C30" s="79"/>
      <c r="D30" s="117"/>
      <c r="E30" s="308">
        <v>6768099.3399999999</v>
      </c>
      <c r="F30" s="280">
        <f t="shared" si="0"/>
        <v>6768099.3399999999</v>
      </c>
      <c r="G30" s="8"/>
    </row>
    <row r="31" spans="2:8" s="45" customFormat="1" x14ac:dyDescent="0.2">
      <c r="B31" s="257" t="s">
        <v>246</v>
      </c>
      <c r="C31" s="79"/>
      <c r="D31" s="117"/>
      <c r="E31" s="308">
        <v>65318656.25</v>
      </c>
      <c r="F31" s="280">
        <f t="shared" si="0"/>
        <v>65318656.25</v>
      </c>
      <c r="G31" s="8"/>
    </row>
    <row r="32" spans="2:8" s="45" customFormat="1" ht="15" thickBot="1" x14ac:dyDescent="0.25">
      <c r="B32" s="338"/>
      <c r="C32" s="105"/>
      <c r="D32" s="339"/>
      <c r="E32" s="339"/>
      <c r="F32" s="340"/>
      <c r="G32" s="33"/>
      <c r="H32" s="8"/>
    </row>
    <row r="33" spans="2:8" ht="16.5" customHeight="1" thickTop="1" thickBot="1" x14ac:dyDescent="0.25">
      <c r="B33" s="336" t="s">
        <v>197</v>
      </c>
      <c r="C33" s="119"/>
      <c r="D33" s="120" t="e">
        <f>+#REF!</f>
        <v>#REF!</v>
      </c>
      <c r="E33" s="337">
        <f>SUM(E19:E32)</f>
        <v>96833690.560000002</v>
      </c>
      <c r="F33" s="288">
        <f>SUM(F19:F32)</f>
        <v>96833690.560000002</v>
      </c>
      <c r="G33" s="8"/>
    </row>
    <row r="34" spans="2:8" ht="14.25" customHeight="1" x14ac:dyDescent="0.2">
      <c r="B34" s="284"/>
      <c r="C34" s="115"/>
      <c r="D34" s="116"/>
      <c r="E34" s="116"/>
      <c r="F34" s="275"/>
      <c r="G34" s="8"/>
    </row>
    <row r="35" spans="2:8" x14ac:dyDescent="0.2">
      <c r="B35" s="276" t="s">
        <v>216</v>
      </c>
      <c r="C35" s="79"/>
      <c r="D35" s="117"/>
      <c r="E35" s="118"/>
      <c r="F35" s="277"/>
      <c r="G35" s="8"/>
    </row>
    <row r="36" spans="2:8" x14ac:dyDescent="0.2">
      <c r="B36" s="285"/>
      <c r="C36" s="79"/>
      <c r="D36" s="117"/>
      <c r="E36" s="317"/>
      <c r="F36" s="286"/>
      <c r="G36" s="8"/>
    </row>
    <row r="37" spans="2:8" x14ac:dyDescent="0.2">
      <c r="B37" s="287" t="s">
        <v>200</v>
      </c>
      <c r="C37" s="79"/>
      <c r="D37" s="117"/>
      <c r="E37" s="309">
        <v>-7324414.5899999999</v>
      </c>
      <c r="F37" s="281">
        <f>+E37</f>
        <v>-7324414.5899999999</v>
      </c>
      <c r="G37" s="8">
        <v>54483800.640000001</v>
      </c>
    </row>
    <row r="38" spans="2:8" ht="12.75" customHeight="1" x14ac:dyDescent="0.2">
      <c r="B38" s="287" t="s">
        <v>84</v>
      </c>
      <c r="C38" s="64"/>
      <c r="D38" s="118"/>
      <c r="E38" s="309">
        <v>-1360017.5999999999</v>
      </c>
      <c r="F38" s="281">
        <f t="shared" ref="F38:F42" si="1">+E38</f>
        <v>-1360017.5999999999</v>
      </c>
      <c r="G38" s="8"/>
    </row>
    <row r="39" spans="2:8" x14ac:dyDescent="0.2">
      <c r="B39" s="287" t="s">
        <v>85</v>
      </c>
      <c r="C39" s="64"/>
      <c r="D39" s="118"/>
      <c r="E39" s="309">
        <v>323550.43</v>
      </c>
      <c r="F39" s="281">
        <f t="shared" si="1"/>
        <v>323550.43</v>
      </c>
      <c r="G39" s="8"/>
    </row>
    <row r="40" spans="2:8" x14ac:dyDescent="0.2">
      <c r="B40" s="287" t="s">
        <v>86</v>
      </c>
      <c r="C40" s="64"/>
      <c r="D40" s="118"/>
      <c r="E40" s="309">
        <v>0</v>
      </c>
      <c r="F40" s="281">
        <f t="shared" si="1"/>
        <v>0</v>
      </c>
      <c r="G40" s="8"/>
    </row>
    <row r="41" spans="2:8" ht="12.75" customHeight="1" x14ac:dyDescent="0.2">
      <c r="B41" s="287" t="s">
        <v>94</v>
      </c>
      <c r="C41" s="64"/>
      <c r="D41" s="118"/>
      <c r="E41" s="309">
        <v>279490.21000000002</v>
      </c>
      <c r="F41" s="281">
        <f t="shared" si="1"/>
        <v>279490.21000000002</v>
      </c>
      <c r="G41" s="8"/>
    </row>
    <row r="42" spans="2:8" ht="12.75" customHeight="1" x14ac:dyDescent="0.2">
      <c r="B42" s="287" t="s">
        <v>217</v>
      </c>
      <c r="C42" s="64"/>
      <c r="D42" s="118"/>
      <c r="E42" s="361">
        <v>21497.63</v>
      </c>
      <c r="F42" s="281">
        <f t="shared" si="1"/>
        <v>21497.63</v>
      </c>
      <c r="G42" s="8"/>
    </row>
    <row r="43" spans="2:8" ht="15" thickBot="1" x14ac:dyDescent="0.25">
      <c r="B43" s="282"/>
      <c r="C43" s="119"/>
      <c r="D43" s="120"/>
      <c r="E43" s="310"/>
      <c r="F43" s="288"/>
      <c r="G43" s="8"/>
      <c r="H43" s="8"/>
    </row>
    <row r="44" spans="2:8" ht="15.75" customHeight="1" thickBot="1" x14ac:dyDescent="0.25">
      <c r="B44" s="289" t="s">
        <v>218</v>
      </c>
      <c r="C44" s="121"/>
      <c r="D44" s="122" t="e">
        <f>+#REF!</f>
        <v>#REF!</v>
      </c>
      <c r="E44" s="138">
        <f>SUM(E37:E43)</f>
        <v>-8059893.9199999999</v>
      </c>
      <c r="F44" s="283">
        <f>SUM(F37:F43)</f>
        <v>-8059893.9199999999</v>
      </c>
      <c r="G44" s="8"/>
      <c r="H44" s="347"/>
    </row>
    <row r="45" spans="2:8" ht="15.75" customHeight="1" x14ac:dyDescent="0.2">
      <c r="B45" s="305"/>
      <c r="C45" s="115"/>
      <c r="D45" s="116"/>
      <c r="E45" s="306"/>
      <c r="F45" s="275"/>
      <c r="G45" s="8"/>
      <c r="H45" s="8"/>
    </row>
    <row r="46" spans="2:8" hidden="1" x14ac:dyDescent="0.2">
      <c r="B46" s="285"/>
      <c r="C46" s="79"/>
      <c r="D46" s="117"/>
      <c r="E46" s="117"/>
      <c r="F46" s="277"/>
      <c r="G46" s="8"/>
      <c r="H46" s="33"/>
    </row>
    <row r="47" spans="2:8" x14ac:dyDescent="0.2">
      <c r="B47" s="333" t="s">
        <v>8</v>
      </c>
      <c r="C47" s="79"/>
      <c r="D47" s="117"/>
      <c r="E47" s="117"/>
      <c r="F47" s="277"/>
      <c r="G47" s="8"/>
      <c r="H47" s="33"/>
    </row>
    <row r="48" spans="2:8" x14ac:dyDescent="0.2">
      <c r="B48" s="285"/>
      <c r="C48" s="79"/>
      <c r="D48" s="117"/>
      <c r="E48" s="117"/>
      <c r="F48" s="277"/>
      <c r="G48" s="8"/>
      <c r="H48" s="11"/>
    </row>
    <row r="49" spans="2:9" ht="12.75" hidden="1" customHeight="1" x14ac:dyDescent="0.2">
      <c r="B49" s="257" t="s">
        <v>95</v>
      </c>
      <c r="C49" s="79"/>
      <c r="D49" s="117"/>
      <c r="E49" s="57">
        <v>0</v>
      </c>
      <c r="F49" s="286">
        <v>0</v>
      </c>
      <c r="G49" s="8"/>
      <c r="H49" s="9"/>
      <c r="I49" s="13"/>
    </row>
    <row r="50" spans="2:9" ht="12.75" hidden="1" customHeight="1" x14ac:dyDescent="0.2">
      <c r="B50" s="257" t="s">
        <v>41</v>
      </c>
      <c r="C50" s="79"/>
      <c r="D50" s="117"/>
      <c r="E50" s="331">
        <v>0</v>
      </c>
      <c r="F50" s="286">
        <v>0</v>
      </c>
      <c r="G50" s="8"/>
      <c r="H50" s="9"/>
      <c r="I50" s="13"/>
    </row>
    <row r="51" spans="2:9" ht="12.75" hidden="1" customHeight="1" x14ac:dyDescent="0.2">
      <c r="B51" s="257" t="s">
        <v>104</v>
      </c>
      <c r="C51" s="79"/>
      <c r="D51" s="117"/>
      <c r="E51" s="76">
        <v>0</v>
      </c>
      <c r="F51" s="286">
        <v>0</v>
      </c>
      <c r="G51" s="8"/>
      <c r="H51" s="9"/>
      <c r="I51" s="13"/>
    </row>
    <row r="52" spans="2:9" hidden="1" x14ac:dyDescent="0.2">
      <c r="B52" s="257" t="s">
        <v>131</v>
      </c>
      <c r="C52" s="79"/>
      <c r="D52" s="117"/>
      <c r="E52" s="76">
        <v>0</v>
      </c>
      <c r="F52" s="286">
        <v>0</v>
      </c>
      <c r="G52" s="8"/>
      <c r="H52" s="9"/>
      <c r="I52" s="13"/>
    </row>
    <row r="53" spans="2:9" hidden="1" x14ac:dyDescent="0.2">
      <c r="B53" s="257" t="s">
        <v>124</v>
      </c>
      <c r="C53" s="79"/>
      <c r="D53" s="117"/>
      <c r="E53" s="76">
        <v>0</v>
      </c>
      <c r="F53" s="286">
        <v>0</v>
      </c>
      <c r="G53" s="8"/>
      <c r="H53" s="9"/>
      <c r="I53" s="13"/>
    </row>
    <row r="54" spans="2:9" x14ac:dyDescent="0.2">
      <c r="B54" s="257" t="s">
        <v>98</v>
      </c>
      <c r="C54" s="79"/>
      <c r="D54" s="117"/>
      <c r="E54" s="76">
        <v>-2475412.69</v>
      </c>
      <c r="F54" s="286">
        <f>+E54</f>
        <v>-2475412.69</v>
      </c>
      <c r="G54" s="8"/>
      <c r="H54" s="9"/>
      <c r="I54" s="13"/>
    </row>
    <row r="55" spans="2:9" ht="15" thickBot="1" x14ac:dyDescent="0.25">
      <c r="B55" s="282"/>
      <c r="C55" s="119"/>
      <c r="D55" s="120"/>
      <c r="E55" s="120"/>
      <c r="F55" s="288"/>
      <c r="G55" s="8"/>
      <c r="H55" s="11"/>
      <c r="I55" s="13"/>
    </row>
    <row r="56" spans="2:9" ht="15.75" customHeight="1" thickBot="1" x14ac:dyDescent="0.25">
      <c r="B56" s="332" t="s">
        <v>9</v>
      </c>
      <c r="C56" s="123"/>
      <c r="D56" s="124" t="e">
        <f>+#REF!</f>
        <v>#REF!</v>
      </c>
      <c r="E56" s="138">
        <f>SUM(E49:E55)</f>
        <v>-2475412.69</v>
      </c>
      <c r="F56" s="283">
        <f>SUM(F49:F55)</f>
        <v>-2475412.69</v>
      </c>
      <c r="G56" s="8"/>
      <c r="H56" s="39"/>
      <c r="I56" s="13"/>
    </row>
    <row r="57" spans="2:9" x14ac:dyDescent="0.2">
      <c r="B57" s="284"/>
      <c r="C57" s="115"/>
      <c r="D57" s="116"/>
      <c r="E57" s="116"/>
      <c r="F57" s="275"/>
      <c r="G57" s="8"/>
      <c r="H57" s="348"/>
      <c r="I57" s="13"/>
    </row>
    <row r="58" spans="2:9" x14ac:dyDescent="0.2">
      <c r="B58" s="285"/>
      <c r="C58" s="79"/>
      <c r="D58" s="117"/>
      <c r="E58" s="117"/>
      <c r="F58" s="277"/>
      <c r="G58" s="8"/>
      <c r="H58" s="348"/>
      <c r="I58" s="13"/>
    </row>
    <row r="59" spans="2:9" x14ac:dyDescent="0.2">
      <c r="B59" s="287" t="s">
        <v>27</v>
      </c>
      <c r="C59" s="64"/>
      <c r="D59" s="118"/>
      <c r="E59" s="113">
        <v>86240383.849999994</v>
      </c>
      <c r="F59" s="290">
        <f>+E59</f>
        <v>86240383.849999994</v>
      </c>
      <c r="H59" s="349"/>
      <c r="I59" s="13"/>
    </row>
    <row r="60" spans="2:9" x14ac:dyDescent="0.2">
      <c r="B60" s="287" t="s">
        <v>96</v>
      </c>
      <c r="C60" s="64"/>
      <c r="D60" s="118"/>
      <c r="E60" s="57">
        <v>298500180.06</v>
      </c>
      <c r="F60" s="286">
        <f>+E60</f>
        <v>298500180.06</v>
      </c>
      <c r="H60" s="9"/>
      <c r="I60" s="13"/>
    </row>
    <row r="61" spans="2:9" ht="15" thickBot="1" x14ac:dyDescent="0.25">
      <c r="B61" s="282"/>
      <c r="C61" s="119"/>
      <c r="D61" s="120"/>
      <c r="E61" s="120" t="s">
        <v>72</v>
      </c>
      <c r="F61" s="343"/>
      <c r="H61" s="11"/>
      <c r="I61" s="13"/>
    </row>
    <row r="62" spans="2:9" ht="18" customHeight="1" thickBot="1" x14ac:dyDescent="0.25">
      <c r="B62" s="298" t="s">
        <v>198</v>
      </c>
      <c r="C62" s="291"/>
      <c r="D62" s="292" t="e">
        <f>+#REF!+#REF!</f>
        <v>#REF!</v>
      </c>
      <c r="E62" s="293">
        <f>SUM(E59:E61)</f>
        <v>384740563.90999997</v>
      </c>
      <c r="F62" s="294">
        <f>SUM(F59:F61)</f>
        <v>384740563.90999997</v>
      </c>
      <c r="H62" s="354"/>
      <c r="I62" s="13"/>
    </row>
    <row r="63" spans="2:9" ht="15" thickTop="1" x14ac:dyDescent="0.2">
      <c r="B63" s="49"/>
      <c r="C63" s="63"/>
      <c r="D63" s="130"/>
      <c r="E63" s="130"/>
      <c r="F63" s="131"/>
      <c r="H63" s="345"/>
      <c r="I63" s="13"/>
    </row>
    <row r="64" spans="2:9" x14ac:dyDescent="0.2">
      <c r="B64" s="49"/>
      <c r="C64" s="63"/>
      <c r="D64" s="130"/>
      <c r="E64" s="130"/>
      <c r="F64" s="131"/>
      <c r="H64" s="39"/>
      <c r="I64" s="13"/>
    </row>
    <row r="65" spans="2:9" x14ac:dyDescent="0.2">
      <c r="B65" s="49"/>
      <c r="C65" s="63"/>
      <c r="D65" s="130"/>
      <c r="E65" s="130"/>
      <c r="F65" s="132"/>
      <c r="I65" s="13"/>
    </row>
    <row r="66" spans="2:9" x14ac:dyDescent="0.2">
      <c r="B66" s="49"/>
      <c r="C66" s="63"/>
      <c r="D66" s="130"/>
      <c r="E66" s="130"/>
      <c r="F66" s="132"/>
      <c r="H66" s="39"/>
      <c r="I66" s="13"/>
    </row>
    <row r="67" spans="2:9" x14ac:dyDescent="0.2">
      <c r="B67" s="326" t="s">
        <v>253</v>
      </c>
      <c r="C67" s="63"/>
      <c r="D67" s="130"/>
      <c r="E67" s="424" t="s">
        <v>211</v>
      </c>
      <c r="F67" s="424"/>
      <c r="G67" s="19"/>
      <c r="I67" s="13"/>
    </row>
    <row r="68" spans="2:9" x14ac:dyDescent="0.2">
      <c r="B68" s="133" t="s">
        <v>254</v>
      </c>
      <c r="C68" s="63"/>
      <c r="D68" s="130"/>
      <c r="E68" s="425" t="s">
        <v>6</v>
      </c>
      <c r="F68" s="425"/>
      <c r="G68" s="19"/>
      <c r="H68" s="8"/>
      <c r="I68" s="13"/>
    </row>
    <row r="69" spans="2:9" x14ac:dyDescent="0.2">
      <c r="C69" s="63"/>
      <c r="D69" s="130"/>
      <c r="E69" s="130"/>
      <c r="H69" s="39"/>
      <c r="I69" s="13"/>
    </row>
    <row r="70" spans="2:9" x14ac:dyDescent="0.2">
      <c r="B70" s="49"/>
      <c r="C70" s="63"/>
      <c r="D70" s="130"/>
      <c r="E70" s="130"/>
      <c r="F70" s="132"/>
      <c r="H70" s="39"/>
      <c r="I70" s="13"/>
    </row>
    <row r="71" spans="2:9" x14ac:dyDescent="0.2">
      <c r="B71" s="327" t="s">
        <v>252</v>
      </c>
      <c r="C71" s="63"/>
      <c r="D71" s="130"/>
      <c r="E71" s="130"/>
      <c r="F71" s="132"/>
      <c r="H71" s="350"/>
      <c r="I71" s="13"/>
    </row>
    <row r="72" spans="2:9" x14ac:dyDescent="0.2">
      <c r="B72" s="423" t="s">
        <v>213</v>
      </c>
      <c r="C72" s="423"/>
      <c r="D72" s="423"/>
      <c r="E72" s="423"/>
      <c r="F72" s="423"/>
      <c r="H72" s="39"/>
      <c r="I72" s="13"/>
    </row>
    <row r="73" spans="2:9" x14ac:dyDescent="0.2">
      <c r="H73" s="39"/>
      <c r="I73" s="13"/>
    </row>
    <row r="74" spans="2:9" x14ac:dyDescent="0.2">
      <c r="H74" s="39"/>
      <c r="I74" s="13"/>
    </row>
    <row r="75" spans="2:9" x14ac:dyDescent="0.2">
      <c r="H75" s="9"/>
      <c r="I75" s="13"/>
    </row>
    <row r="76" spans="2:9" ht="13.5" customHeight="1" x14ac:dyDescent="0.2">
      <c r="H76" s="11"/>
      <c r="I76" s="13"/>
    </row>
    <row r="77" spans="2:9" ht="14.25" customHeight="1" x14ac:dyDescent="0.2">
      <c r="H77" s="11"/>
      <c r="I77" s="13"/>
    </row>
    <row r="78" spans="2:9" ht="13.9" customHeight="1" x14ac:dyDescent="0.2">
      <c r="H78" s="46"/>
      <c r="I78" s="13"/>
    </row>
    <row r="79" spans="2:9" x14ac:dyDescent="0.2">
      <c r="H79" s="8"/>
      <c r="I79" s="13"/>
    </row>
    <row r="80" spans="2:9" x14ac:dyDescent="0.2">
      <c r="H80" s="8"/>
      <c r="I80" s="13"/>
    </row>
    <row r="81" spans="4:9" x14ac:dyDescent="0.2">
      <c r="D81" s="16"/>
      <c r="E81" s="16"/>
      <c r="H81" s="8"/>
      <c r="I81" s="13"/>
    </row>
    <row r="82" spans="4:9" x14ac:dyDescent="0.2">
      <c r="H82" s="20"/>
      <c r="I82" s="13"/>
    </row>
    <row r="83" spans="4:9" x14ac:dyDescent="0.2">
      <c r="H83" s="20"/>
      <c r="I83" s="13"/>
    </row>
    <row r="84" spans="4:9" x14ac:dyDescent="0.2">
      <c r="H84" s="8"/>
      <c r="I84" s="13"/>
    </row>
    <row r="85" spans="4:9" x14ac:dyDescent="0.2">
      <c r="H85" s="8"/>
      <c r="I85" s="13"/>
    </row>
    <row r="86" spans="4:9" x14ac:dyDescent="0.2">
      <c r="I86" s="13"/>
    </row>
    <row r="87" spans="4:9" x14ac:dyDescent="0.2">
      <c r="I87" s="13"/>
    </row>
  </sheetData>
  <mergeCells count="6">
    <mergeCell ref="B72:F72"/>
    <mergeCell ref="B9:F9"/>
    <mergeCell ref="B10:F10"/>
    <mergeCell ref="B11:F11"/>
    <mergeCell ref="E67:F67"/>
    <mergeCell ref="E68:F68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2023-02-15T13:53:57Z</cp:lastPrinted>
  <dcterms:created xsi:type="dcterms:W3CDTF">2005-02-18T21:21:25Z</dcterms:created>
  <dcterms:modified xsi:type="dcterms:W3CDTF">2023-02-15T15:04:06Z</dcterms:modified>
</cp:coreProperties>
</file>