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toragesrv\Archivos\Direccion administrativa y financiera\Gerencia Contablididad y Presupuestos\CONTABILIDAD\01-PROCESO CONTABLE\03-ESTADOS FINAC.DIGECOG\03-SISANOC 2023 SUBIRLOS\Estados en Excel\"/>
    </mc:Choice>
  </mc:AlternateContent>
  <bookViews>
    <workbookView xWindow="0" yWindow="0" windowWidth="20490" windowHeight="6465" tabRatio="816"/>
  </bookViews>
  <sheets>
    <sheet name="SITUACION " sheetId="1" r:id="rId1"/>
    <sheet name="Notas II" sheetId="3" r:id="rId2"/>
    <sheet name="Nota 1" sheetId="2" r:id="rId3"/>
    <sheet name="Ntota III" sheetId="4" r:id="rId4"/>
    <sheet name="RESULTADOS" sheetId="5" r:id="rId5"/>
    <sheet name="CASH F (3)" sheetId="6" r:id="rId6"/>
    <sheet name="PRESUP EJEC" sheetId="7" r:id="rId7"/>
    <sheet name="PatN 2019 (2)" sheetId="8" r:id="rId8"/>
  </sheets>
  <externalReferences>
    <externalReference r:id="rId9"/>
    <externalReference r:id="rId10"/>
  </externalReferences>
  <definedNames>
    <definedName name="_Toc155686868" localSheetId="1">'Notas II'!$B$9</definedName>
    <definedName name="_Toc155686869" localSheetId="1">'Notas II'!$B$10</definedName>
    <definedName name="_Toc155686870" localSheetId="1">'Notas II'!#REF!</definedName>
    <definedName name="_Toc155686871" localSheetId="1">'Notas II'!$B$28</definedName>
    <definedName name="_Toc155686880" localSheetId="1">'Notas II'!#REF!</definedName>
    <definedName name="_Toc155686882" localSheetId="1">'Notas II'!$B$90</definedName>
    <definedName name="_Toc155686902" localSheetId="1">'Notas II'!$B$177</definedName>
    <definedName name="_Toc155686911" localSheetId="1">'Notas II'!#REF!</definedName>
    <definedName name="_Toc155686914" localSheetId="1">'Notas II'!#REF!</definedName>
    <definedName name="_Toc155686915" localSheetId="1">'Notas II'!#REF!</definedName>
    <definedName name="_Toc155686917" localSheetId="1">'Notas II'!$B$208</definedName>
    <definedName name="_Toc155686919" localSheetId="1">'Notas II'!#REF!</definedName>
    <definedName name="_Toc155686920" localSheetId="1">'Notas II'!#REF!</definedName>
    <definedName name="_Toc155686921" localSheetId="1">'Notas II'!#REF!</definedName>
    <definedName name="_Toc155686923" localSheetId="1">'Notas II'!#REF!</definedName>
    <definedName name="_Toc207181389" localSheetId="1">'Notas II'!$B$8</definedName>
    <definedName name="_Toc207181396" localSheetId="1">'Notas II'!#REF!</definedName>
    <definedName name="_Toc207181404" localSheetId="1">'Notas II'!#REF!</definedName>
    <definedName name="_Toc207181414" localSheetId="1">'Notas II'!$B$152</definedName>
    <definedName name="_Toc207181418" localSheetId="1">'Notas II'!#REF!</definedName>
    <definedName name="_Toc207181429" localSheetId="1">'Notas II'!#REF!</definedName>
    <definedName name="_Toc207181437" localSheetId="1">'Notas II'!#REF!</definedName>
    <definedName name="_Toc207181444" localSheetId="1">'Notas II'!#REF!</definedName>
    <definedName name="_Toc208202813" localSheetId="1">'Notas II'!$B$14</definedName>
    <definedName name="_Toc208202822" localSheetId="1">'Notas II'!$B$55</definedName>
    <definedName name="_Toc208202823" localSheetId="1">'Notas II'!$B$66</definedName>
    <definedName name="_Toc208202824" localSheetId="1">'Notas II'!#REF!</definedName>
    <definedName name="_Toc208202825" localSheetId="1">'Notas II'!$B$107</definedName>
    <definedName name="_Toc208202826" localSheetId="1">'Notas II'!#REF!</definedName>
    <definedName name="_Toc208202835" localSheetId="1">'Notas II'!#REF!</definedName>
    <definedName name="_Toc208202836" localSheetId="1">'Notas II'!#REF!</definedName>
    <definedName name="_Toc208202839" localSheetId="1">'Notas II'!#REF!</definedName>
    <definedName name="_Toc208202846" localSheetId="1">'Notas II'!#REF!</definedName>
    <definedName name="_Toc208202848" localSheetId="1">'Notas II'!$B$183</definedName>
    <definedName name="_Toc208202850" localSheetId="1">'Notas II'!#REF!</definedName>
    <definedName name="_Toc208202851" localSheetId="1">'Notas II'!#REF!</definedName>
    <definedName name="_Toc208202853" localSheetId="1">'Notas II'!#REF!</definedName>
    <definedName name="_Toc208202854" localSheetId="1">'Notas II'!#REF!</definedName>
    <definedName name="_Toc208202855" localSheetId="1">'Notas II'!#REF!</definedName>
    <definedName name="_Toc208202856" localSheetId="1">'Notas II'!#REF!</definedName>
    <definedName name="_Toc208202858" localSheetId="1">'Notas II'!#REF!</definedName>
    <definedName name="_Toc208202859" localSheetId="1">'Notas II'!#REF!</definedName>
    <definedName name="_Toc208202860" localSheetId="1">'Notas II'!#REF!</definedName>
    <definedName name="_Toc208202861" localSheetId="1">'Notas II'!#REF!</definedName>
    <definedName name="_Toc208202862" localSheetId="1">'Notas II'!#REF!</definedName>
    <definedName name="_Toc208202864" localSheetId="1">'Notas II'!#REF!</definedName>
    <definedName name="_xlnm.Print_Area" localSheetId="5">'CASH F (3)'!$B$4:$J$100</definedName>
    <definedName name="_xlnm.Print_Area" localSheetId="2">'Nota 1'!$B$1:$L$149</definedName>
    <definedName name="_xlnm.Print_Area" localSheetId="1">'Notas II'!$B$11:$E$268</definedName>
    <definedName name="_xlnm.Print_Area" localSheetId="3">'Ntota III'!$A$1:$I$49</definedName>
    <definedName name="_xlnm.Print_Area" localSheetId="7">'PatN 2019 (2)'!$A$1:$N$40</definedName>
    <definedName name="_xlnm.Print_Area" localSheetId="6">'PRESUP EJEC'!$B$1:$H$48</definedName>
    <definedName name="_xlnm.Print_Area" localSheetId="4">RESULTADOS!$B$5:$H$65</definedName>
    <definedName name="_xlnm.Print_Area" localSheetId="0">'SITUACION '!$C$2:$L$96</definedName>
    <definedName name="_xlnm.Print_Titles" localSheetId="2">'Nota 1'!$2:$11</definedName>
    <definedName name="_xlnm.Print_Titles" localSheetId="1">'Notas II'!$B:$E,'Notas II'!$2:$13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8" l="1"/>
  <c r="K19" i="8"/>
  <c r="E19" i="8"/>
  <c r="M13" i="8"/>
  <c r="M19" i="8" s="1"/>
  <c r="K13" i="8"/>
  <c r="M8" i="8"/>
  <c r="E36" i="7" l="1"/>
  <c r="F35" i="7"/>
  <c r="H35" i="7" s="1"/>
  <c r="H34" i="7"/>
  <c r="H33" i="7"/>
  <c r="G33" i="7"/>
  <c r="H32" i="7"/>
  <c r="G32" i="7"/>
  <c r="H31" i="7"/>
  <c r="G31" i="7"/>
  <c r="H30" i="7"/>
  <c r="G30" i="7"/>
  <c r="H29" i="7"/>
  <c r="G29" i="7"/>
  <c r="H28" i="7"/>
  <c r="G28" i="7"/>
  <c r="H27" i="7"/>
  <c r="F27" i="7"/>
  <c r="G27" i="7" s="1"/>
  <c r="H26" i="7"/>
  <c r="G26" i="7"/>
  <c r="F26" i="7"/>
  <c r="F25" i="7"/>
  <c r="H25" i="7" s="1"/>
  <c r="F24" i="7"/>
  <c r="H24" i="7" s="1"/>
  <c r="H23" i="7" s="1"/>
  <c r="E23" i="7"/>
  <c r="H22" i="7"/>
  <c r="G22" i="7"/>
  <c r="H21" i="7"/>
  <c r="G21" i="7"/>
  <c r="H20" i="7"/>
  <c r="G20" i="7"/>
  <c r="F19" i="7"/>
  <c r="H19" i="7" s="1"/>
  <c r="F18" i="7"/>
  <c r="H18" i="7" s="1"/>
  <c r="H17" i="7"/>
  <c r="G17" i="7"/>
  <c r="H16" i="7"/>
  <c r="G16" i="7"/>
  <c r="H15" i="7"/>
  <c r="G15" i="7"/>
  <c r="H14" i="7"/>
  <c r="G14" i="7"/>
  <c r="E13" i="7"/>
  <c r="H13" i="7" l="1"/>
  <c r="H36" i="7" s="1"/>
  <c r="G25" i="7"/>
  <c r="G19" i="7"/>
  <c r="F23" i="7"/>
  <c r="G23" i="7" s="1"/>
  <c r="G24" i="7"/>
  <c r="F13" i="7"/>
  <c r="G18" i="7"/>
  <c r="G13" i="7" l="1"/>
  <c r="G36" i="7" s="1"/>
  <c r="F36" i="7"/>
  <c r="J88" i="6" l="1"/>
  <c r="I88" i="6"/>
  <c r="D88" i="6"/>
  <c r="I55" i="6"/>
  <c r="I72" i="6" s="1"/>
  <c r="G55" i="6"/>
  <c r="G74" i="6" s="1"/>
  <c r="G88" i="6" s="1"/>
  <c r="I37" i="6"/>
  <c r="G37" i="6"/>
  <c r="G72" i="6" l="1"/>
  <c r="F35" i="5" l="1"/>
  <c r="D35" i="5"/>
  <c r="F34" i="5"/>
  <c r="D34" i="5"/>
  <c r="F32" i="5"/>
  <c r="D32" i="5"/>
  <c r="F31" i="5"/>
  <c r="D31" i="5"/>
  <c r="F30" i="5"/>
  <c r="D30" i="5"/>
  <c r="F29" i="5"/>
  <c r="F36" i="5" s="1"/>
  <c r="D29" i="5"/>
  <c r="D36" i="5" s="1"/>
  <c r="F25" i="5"/>
  <c r="F21" i="5"/>
  <c r="D21" i="5"/>
  <c r="D25" i="5" s="1"/>
  <c r="D44" i="5" l="1"/>
  <c r="F44" i="5"/>
  <c r="B42" i="4" l="1"/>
  <c r="B40" i="4"/>
  <c r="H21" i="4"/>
  <c r="G21" i="4"/>
  <c r="F21" i="4"/>
  <c r="E21" i="4"/>
  <c r="D21" i="4"/>
  <c r="J20" i="4"/>
  <c r="H19" i="4"/>
  <c r="J19" i="4" s="1"/>
  <c r="J18" i="4"/>
  <c r="J21" i="4" s="1"/>
  <c r="J17" i="4"/>
  <c r="I16" i="4"/>
  <c r="I22" i="4" s="1"/>
  <c r="H16" i="4"/>
  <c r="H22" i="4" s="1"/>
  <c r="G16" i="4"/>
  <c r="G22" i="4" s="1"/>
  <c r="F16" i="4"/>
  <c r="F22" i="4" s="1"/>
  <c r="E16" i="4"/>
  <c r="E22" i="4" s="1"/>
  <c r="D16" i="4"/>
  <c r="D22" i="4" s="1"/>
  <c r="C16" i="4"/>
  <c r="C22" i="4" s="1"/>
  <c r="B16" i="4"/>
  <c r="B22" i="4" s="1"/>
  <c r="J14" i="4"/>
  <c r="J13" i="4"/>
  <c r="J12" i="4"/>
  <c r="J11" i="4"/>
  <c r="J10" i="4"/>
  <c r="E263" i="3"/>
  <c r="C263" i="3"/>
  <c r="E257" i="3"/>
  <c r="E265" i="3" s="1"/>
  <c r="C257" i="3"/>
  <c r="C265" i="3" s="1"/>
  <c r="E241" i="3"/>
  <c r="C241" i="3"/>
  <c r="E231" i="3"/>
  <c r="C231" i="3"/>
  <c r="E219" i="3"/>
  <c r="C219" i="3"/>
  <c r="E205" i="3"/>
  <c r="C205" i="3"/>
  <c r="E183" i="3"/>
  <c r="C183" i="3"/>
  <c r="E171" i="3"/>
  <c r="E186" i="3" s="1"/>
  <c r="C171" i="3"/>
  <c r="C186" i="3" s="1"/>
  <c r="E157" i="3"/>
  <c r="C157" i="3"/>
  <c r="E146" i="3"/>
  <c r="C146" i="3"/>
  <c r="E129" i="3"/>
  <c r="E132" i="3" s="1"/>
  <c r="C129" i="3"/>
  <c r="C132" i="3" s="1"/>
  <c r="E122" i="3"/>
  <c r="C122" i="3"/>
  <c r="E112" i="3"/>
  <c r="C112" i="3"/>
  <c r="E97" i="3"/>
  <c r="C97" i="3"/>
  <c r="E75" i="3"/>
  <c r="C75" i="3"/>
  <c r="E46" i="3"/>
  <c r="C46" i="3"/>
  <c r="E37" i="3"/>
  <c r="C37" i="3"/>
  <c r="E26" i="3"/>
  <c r="C26" i="3"/>
  <c r="M76" i="2"/>
  <c r="M71" i="2"/>
  <c r="M74" i="2" s="1"/>
  <c r="M75" i="2" s="1"/>
  <c r="J16" i="4" l="1"/>
  <c r="J22" i="4" s="1"/>
  <c r="H79" i="1" l="1"/>
  <c r="F79" i="1"/>
  <c r="H66" i="1"/>
  <c r="H63" i="1"/>
  <c r="H69" i="1" s="1"/>
  <c r="F63" i="1"/>
  <c r="F69" i="1" s="1"/>
  <c r="H57" i="1"/>
  <c r="F57" i="1"/>
  <c r="H50" i="1"/>
  <c r="F50" i="1"/>
  <c r="H46" i="1"/>
  <c r="F46" i="1"/>
  <c r="H38" i="1"/>
  <c r="F38" i="1"/>
  <c r="H37" i="1"/>
  <c r="F37" i="1"/>
  <c r="F36" i="1"/>
  <c r="F35" i="1"/>
  <c r="H25" i="1"/>
  <c r="F25" i="1"/>
  <c r="H24" i="1"/>
  <c r="F24" i="1"/>
  <c r="H22" i="1"/>
  <c r="F22" i="1"/>
  <c r="H21" i="1"/>
  <c r="F21" i="1"/>
  <c r="H20" i="1"/>
  <c r="F20" i="1"/>
  <c r="H39" i="1" l="1"/>
  <c r="F39" i="1"/>
  <c r="F58" i="1"/>
  <c r="F70" i="1" s="1"/>
  <c r="F80" i="1" s="1"/>
  <c r="H58" i="1"/>
  <c r="H70" i="1" s="1"/>
  <c r="H80" i="1" s="1"/>
  <c r="H27" i="1"/>
  <c r="H40" i="1" s="1"/>
  <c r="F27" i="1"/>
  <c r="F40" i="1" s="1"/>
  <c r="F103" i="1" l="1"/>
  <c r="H103" i="1"/>
</calcChain>
</file>

<file path=xl/sharedStrings.xml><?xml version="1.0" encoding="utf-8"?>
<sst xmlns="http://schemas.openxmlformats.org/spreadsheetml/2006/main" count="502" uniqueCount="437">
  <si>
    <t>Superintendencia de Salud y Riesgos Laborales</t>
  </si>
  <si>
    <t>Estado de Situacion Financiera</t>
  </si>
  <si>
    <t>al 31 de Diciembre 2023 y 2022</t>
  </si>
  <si>
    <t>(Valores en RD$)</t>
  </si>
  <si>
    <t>Activos</t>
  </si>
  <si>
    <t>Activos corrientes</t>
  </si>
  <si>
    <t>Efectivo y equivalentes de efectivo (Nota 7)</t>
  </si>
  <si>
    <t>Inversiones a corto plazo (Nota 8)</t>
  </si>
  <si>
    <t>Cuenta por cobrar a corto plazo (Nota 9)</t>
  </si>
  <si>
    <t>Intereses Por Cobrar Subsidios por Maternidad, Lact. Y Enferm.Comun.</t>
  </si>
  <si>
    <t>Inventario  (Nota 10)</t>
  </si>
  <si>
    <t>Pagos anticipados (Nota 11)</t>
  </si>
  <si>
    <t>Otros activos corrientes (Nota 13)</t>
  </si>
  <si>
    <t xml:space="preserve">                                  Total Acivos Corrientes</t>
  </si>
  <si>
    <t>Activos no corrientes</t>
  </si>
  <si>
    <t>Cuentas por cobrar a largo plazo (Notas 14)</t>
  </si>
  <si>
    <t>Documentos por cobrar (Nota 15)</t>
  </si>
  <si>
    <t>Inversiones a largo plazo (Nota 16)</t>
  </si>
  <si>
    <t>Otros activos financieros (Notas 17)</t>
  </si>
  <si>
    <t>Propiedad, planta y equipo neto (Nota 12)</t>
  </si>
  <si>
    <t>Activos intangibles (Nota 13)</t>
  </si>
  <si>
    <t>Otros activos no financieros (Nota 14)</t>
  </si>
  <si>
    <t xml:space="preserve">                               Total activos no corrientes </t>
  </si>
  <si>
    <t xml:space="preserve">                               Total activos</t>
  </si>
  <si>
    <t>Pasivos</t>
  </si>
  <si>
    <t>Pasivos corrientes</t>
  </si>
  <si>
    <t>Sobregiro bancario (Nota 21)</t>
  </si>
  <si>
    <t>Cuentas por pagar a corto plazo (Nota 16)</t>
  </si>
  <si>
    <t>Prestamos a corto plazo (Nota 23)</t>
  </si>
  <si>
    <t>Provision Intereses por Cobrar Subsidios Maternidad,Lact.y Enf.Comun</t>
  </si>
  <si>
    <t>Parte corriente de prestamos a largo plazo (Nota 24)</t>
  </si>
  <si>
    <t>Retenciones y acumulaciones por pagar (Nota 17)</t>
  </si>
  <si>
    <t>Provisiones a corto plazo (Nota 26)</t>
  </si>
  <si>
    <t>Beneficios a empleados a corto plazo (Nota 27)</t>
  </si>
  <si>
    <t>Pensiones (Nota 28)</t>
  </si>
  <si>
    <t>Otros pasivos corrientes (Nota 29)</t>
  </si>
  <si>
    <t xml:space="preserve">Intereses Percibidos Subsidios </t>
  </si>
  <si>
    <t>Intereses Capitalizados Subsidios</t>
  </si>
  <si>
    <t>Provisiones a Corto Plazo (Nota 18)</t>
  </si>
  <si>
    <t xml:space="preserve">                                  Total pasivos corrientes</t>
  </si>
  <si>
    <t>Pasivos no corrientes</t>
  </si>
  <si>
    <t>Cuentas por pagar a largo plazo (Nota 19)</t>
  </si>
  <si>
    <t>Prestamos a largo plazo (Nota 31)</t>
  </si>
  <si>
    <t>Instrumentos de deuda (Nota 32)</t>
  </si>
  <si>
    <t>Provisiones a largo plazo (Nota 33)</t>
  </si>
  <si>
    <t>Beneficios a empleados a largo plazo (Nota 34)</t>
  </si>
  <si>
    <t>Otros pasivos no corrientes (Nota 35)</t>
  </si>
  <si>
    <t xml:space="preserve">                               Total pasivos no corrientes</t>
  </si>
  <si>
    <t xml:space="preserve">                               Total pasivos</t>
  </si>
  <si>
    <t>Activos Netos/Patrimonio (Nota 20)</t>
  </si>
  <si>
    <t>Capital</t>
  </si>
  <si>
    <t>Revaluacion de propiedad planta y equipo</t>
  </si>
  <si>
    <t>Resultados positivos (ahorro) / negativo (desahorro)</t>
  </si>
  <si>
    <t>Resultados acumulado</t>
  </si>
  <si>
    <t>Intereses minoritarios</t>
  </si>
  <si>
    <t xml:space="preserve">                               Total activos netos/patrimonio</t>
  </si>
  <si>
    <t xml:space="preserve">                               Total pasivos y activos netos/patrimonio</t>
  </si>
  <si>
    <t>Lic. Luis Brea</t>
  </si>
  <si>
    <t>Lic. Dario Pereyra</t>
  </si>
  <si>
    <t>Dir. Financiero</t>
  </si>
  <si>
    <t xml:space="preserve">                     Contralor</t>
  </si>
  <si>
    <t xml:space="preserve">Dr. Jesús Feris Iglesias </t>
  </si>
  <si>
    <t>Superintendente</t>
  </si>
  <si>
    <t>NOTAS A LOS ESTADOS FINANCIEROS</t>
  </si>
  <si>
    <t>Al 31 DE DICIEMBRE 2023</t>
  </si>
  <si>
    <t>I)</t>
  </si>
  <si>
    <t>Entidad Económica</t>
  </si>
  <si>
    <t>La Superintendencia de Salud y Riesgos Laborales creada como una entidad estatal, autónoma, con personalidad jurídica y</t>
  </si>
  <si>
    <t xml:space="preserve">patrimonio propio, la cual, a nombre y representación del Estado Dominicano ejercerá a cabalidad la función de velar por el </t>
  </si>
  <si>
    <t>estricto cumplimiento de la presente ley No. 87-01 y sus normas complementarias.</t>
  </si>
  <si>
    <t>La Superintendencia de Salud y Riesgos Laborales está representada por el Superintendente el doctor Jesus Feris Iglesias.</t>
  </si>
  <si>
    <t>2)</t>
  </si>
  <si>
    <t>Bases de presentación</t>
  </si>
  <si>
    <t>Los Estados Financieros han sido preparados de conformida con las Normas Internacionales de Contabilidd del Sector Público</t>
  </si>
  <si>
    <t>(NICSP), adptadas por la Dirección General de Contabilidad Gubernamental de las NICSP 24: Presentación de Informacion del</t>
  </si>
  <si>
    <t>Presupuesto en los Estados Financieros.</t>
  </si>
  <si>
    <t>El presupuesto se aprueba según la base contable de efectivo siguiendo una clasificación de pago por funciones.</t>
  </si>
  <si>
    <t xml:space="preserve">El presupuesto aprobado cubre el período fiscal que va desde el 1ero. De enero hasta el 31 de diciembre 2021 y es incluido </t>
  </si>
  <si>
    <t>como informacion suplementaria en los Estados Financieros y sus Notas.</t>
  </si>
  <si>
    <t>3)</t>
  </si>
  <si>
    <t>Moneda funsional y de presentación</t>
  </si>
  <si>
    <t>Los Estados Financieros están presentados en pesos dominicanos (RD$) moneda en curso legal en la República Dominicana.</t>
  </si>
  <si>
    <t>4)</t>
  </si>
  <si>
    <t>Uso de estamos y juicios</t>
  </si>
  <si>
    <t xml:space="preserve">La preparación de los Estados Financieros de conformidad con las NICSP, requiere que la administracion realice juicios, </t>
  </si>
  <si>
    <t xml:space="preserve">estimaciones y supuestos que afectan la aplicación de las Políticas Contables y los montos de activos, pasivos, ingresos </t>
  </si>
  <si>
    <t>y gastos reportados.  Los resultados realies pueden diferir de estas estimaciones.</t>
  </si>
  <si>
    <t>Las estimaciones y supuestos relevantes son revisados regularmente, las cuales son reconocidas prospecivamente.</t>
  </si>
  <si>
    <t>Juicios</t>
  </si>
  <si>
    <t>La información sobre juicios realizados en la aplicación de Políticas Contables qu tienen el efecto más importante sobre los</t>
  </si>
  <si>
    <t>montos reconocidos en el Estado de Rendimiento Financiero se describe en la Nota referente a gastos generales y admi-</t>
  </si>
  <si>
    <t>nistrativos (alquileres): se determina si un acuerdo contine un arrendamiento y su clasificación.</t>
  </si>
  <si>
    <t>Supuestos e incertidumbre en las estimaciones</t>
  </si>
  <si>
    <t>La información sobre los supuestos e incertidumbre de estimación que tiene un riesgo significativo de resultar en un ajuste</t>
  </si>
  <si>
    <t>material en los años terminados el 31 de diciembre 2021 y 2020 se incluye en la Nota referente a compromisos y contin-</t>
  </si>
  <si>
    <t>gencias; reconocimiento y medición de cpmtomgemcoas; supuestos claves relacionados con la probablididad y magnitud</t>
  </si>
  <si>
    <t>de una salida de recursos económicos.</t>
  </si>
  <si>
    <t>Medición de los valores razonables</t>
  </si>
  <si>
    <t>La entidad cuenta con un marco de control establecido en relación con el cálculo de los valores razonables y tiene la res-</t>
  </si>
  <si>
    <t>ponsabilidad general por la supervisión de todas las mediciones significativas de éste, incluyendo los Niveles 3</t>
  </si>
  <si>
    <t>Cuando se mide el valor razonable de un activo o pasivo, la (SISALRIL), utiliza, siempre que sea posible, precios cotizados</t>
  </si>
  <si>
    <t>en un mercado activo</t>
  </si>
  <si>
    <t xml:space="preserve">Si el mercado para un activo o pasivo no es activo, la entidad establecerá el valor razonable utilizando una técnica de </t>
  </si>
  <si>
    <t>valoración.  Con ésta se busca establecer cuál sería el precio de una transacción realizada a la fecha de medición.</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</si>
  <si>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</si>
  <si>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</si>
  <si>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t>
  </si>
  <si>
    <t>sea directa (precios o indirectamente (derivados de los precios).</t>
  </si>
  <si>
    <t>Nivel 3: Datos para el activo o pasivo que no se basan en datos de mercado observables (variables no observables).</t>
  </si>
  <si>
    <t>Si las variables usadas para medir el valor razonable de un activo o pasivo pueden clasificarse en niveles distintos de la</t>
  </si>
  <si>
    <t xml:space="preserve"> jerarquía del valor razonable, entonces la medición se clasifica en su totalidad en el mismo nivel de la jeraquía que la</t>
  </si>
  <si>
    <t>vairable de nivel mas bajo que sea signidicativa para la medición total.</t>
  </si>
  <si>
    <t>5)</t>
  </si>
  <si>
    <t>Base de medicion</t>
  </si>
  <si>
    <t>Los Estados Financieros se elaboran sobre la base del costo histórico, a excepción de los terrenos y edificios, los cuales son</t>
  </si>
  <si>
    <t>valuados mediante tasaciones realizada por un experto externo.</t>
  </si>
  <si>
    <t>Resumen de Politicas Contables significativas</t>
  </si>
  <si>
    <t>Aquí se detalla todo lo relacionado con las principales Politicas Contables significativas comp podria ser, sin que esta enun-</t>
  </si>
  <si>
    <t>ciacion se considere limitativa:</t>
  </si>
  <si>
    <t>Instrumentos financieros</t>
  </si>
  <si>
    <t xml:space="preserve">Estos se clasifican en los ingresos, cuentas por cobrar, inventario. Los pasivos cuentas por pagar,, intereses por pagar, </t>
  </si>
  <si>
    <t>retenciones por pagar.</t>
  </si>
  <si>
    <t>Activos y pasivos finanieros no derivados- reconocimeitno y baja en cuentas</t>
  </si>
  <si>
    <t>Estas son reconocidas al momento de la transaccion.</t>
  </si>
  <si>
    <t>Activos financieros no derivados- medicion</t>
  </si>
  <si>
    <t xml:space="preserve">Son reconocidos  a su valor razonable, mas cualquier costo de transaccion directamente atribuible o de </t>
  </si>
  <si>
    <t>alguna otra manera.</t>
  </si>
  <si>
    <t>Pasivos financieros no derivados- medicion</t>
  </si>
  <si>
    <t xml:space="preserve">Son reconocidos a su valor razonable, mas cualquier costo de transaccion directamente atribuible o de </t>
  </si>
  <si>
    <t>inmuebles.</t>
  </si>
  <si>
    <t>Inventarios de materiales de oficina</t>
  </si>
  <si>
    <t>Indicar si la medicion es menor entre el costo y el valor neto de realizacion y que metodo de valuacion utiliza.</t>
  </si>
  <si>
    <t>Propiedad, mobiliario y equipos</t>
  </si>
  <si>
    <t>Reconocimiento y medicion</t>
  </si>
  <si>
    <t xml:space="preserve">Una porción de un activo tiene vida útil diferente,  se contabiliza por componente, es decir como un activo separado.  Cualquier </t>
  </si>
  <si>
    <t>ganancia o pérdida de la venta de un elemento de propiedad, mobiliarios y equipos (calculada como, la diferencia entre el valor</t>
  </si>
  <si>
    <t>obtenido de la disposición y el valor en libros del activo) se reconocen en resultados.</t>
  </si>
  <si>
    <t>Depreciacion</t>
  </si>
  <si>
    <t xml:space="preserve">La depreciación se calcula sobre la base del costo histórico de los mobiliarios y equipos y sobre el costo actualizado de los </t>
  </si>
  <si>
    <t xml:space="preserve">La depreciación es reconocida en los resultados con base en el método de línea recta sobre las vidas útiles estimadas de cada parte </t>
  </si>
  <si>
    <t>de una partida de propiedad, mobiliarios y equipos, puestos que estas reflejan el cumplimiento de las normas previstas parar</t>
  </si>
  <si>
    <t>tales fines.</t>
  </si>
  <si>
    <t>Revaluacion y devaluaciones</t>
  </si>
  <si>
    <t xml:space="preserve">Indicar que tratamiento se le dara a la deprecacion al momento de la revaluacion, conforme a las estipulaciones de la </t>
  </si>
  <si>
    <t>NICSP No. 17.</t>
  </si>
  <si>
    <t>Las partidas de mobiliarios y equipos son medidos al costo de adquisición menos la depreciación acumulada y perdidas por</t>
  </si>
  <si>
    <t xml:space="preserve">deterioro, a excepción de los terrenos y edificios, los cuales están contabilizados a su valor de mercado basado en las tasaciones </t>
  </si>
  <si>
    <t>realizadas por firmas independientes.</t>
  </si>
  <si>
    <t xml:space="preserve">NOTAS A LOS ESTADOS FINANCIEROS </t>
  </si>
  <si>
    <t>AL 31 DE DICIEMBRE 2023  Y 2022</t>
  </si>
  <si>
    <t>(VALOR EN RD$)</t>
  </si>
  <si>
    <t>Nota 7: Efectivo y equivalentes de efectivo</t>
  </si>
  <si>
    <t>Al 31 de diciembre correspondiente al periodo fiscal del año 2023 y 2022, el efectivo disponible en cuentas bancarias presenta los siguientes  balances,  RD$223,847,200 y RD$298,500,180</t>
  </si>
  <si>
    <t>Descripción</t>
  </si>
  <si>
    <t>Banreservas cuentas de operaciones</t>
  </si>
  <si>
    <t>Banreservas cuentas de subsidios por matern., lanct. Y enf. común</t>
  </si>
  <si>
    <t>Banco Popular cuentas subsidios por matern., lact. Y enf. común</t>
  </si>
  <si>
    <t>Asoc. La Nacional subsidios inversiones</t>
  </si>
  <si>
    <t>Caja General</t>
  </si>
  <si>
    <t>Caja chica</t>
  </si>
  <si>
    <t>Total Disponibilidad</t>
  </si>
  <si>
    <t xml:space="preserve">Nota 8: Inversiones a corto plazo </t>
  </si>
  <si>
    <t>Al 31 de diciembre del periodo fiscal correspondiente años 2023 y 2022, los balances de estas partidas ascienden a RD$1,376,360,548 y RD$1,058,558,053, ver detalle:</t>
  </si>
  <si>
    <t>Inversiones subsidios</t>
  </si>
  <si>
    <t>Inversiones DF</t>
  </si>
  <si>
    <t xml:space="preserve">Total </t>
  </si>
  <si>
    <t>Nota 09:  Cuentas por cobrar a corto plazo</t>
  </si>
  <si>
    <t>Cuentas por Cobrar Empleados</t>
  </si>
  <si>
    <t>Otras Cuentas por Cobrar</t>
  </si>
  <si>
    <t>Intereses Capitalizados</t>
  </si>
  <si>
    <t>Nota Explicacion Notas 7 y 8</t>
  </si>
  <si>
    <t>Estos Fondos de Subsidios por Maternidad, Lactancia y Enfermedad Común, pertenecen a los afiliados beneficiarios, por lo que, no representan recursos de la Institución ya que los mismos forman parte de un fondo administrado,  razón por la cual se transparentan como partida informativa.</t>
  </si>
  <si>
    <t>Al  31 de diciembre correspondiente al periodo fiscal del 2023 y 2022   el efectivo disponible en cuentas bancarias de las operaciones propias de la Institución presenta los siguientes balances RD$15,922,429 y RD$28,013,039.  Para el efectivo disponible en las cuentas corrientes de los Fondos de Subsidios por Maternidad, Lact. y Enferm. Común, presenta los balances RD$207,774,771  y RD$270,337,141, sumando estos valores y reflejados en el flujo del efectivo los siguientes balances, RD$223,847,200 y RD$298,500,180 , respectivamente.</t>
  </si>
  <si>
    <t>Nota 10: Inventario</t>
  </si>
  <si>
    <t>Al 31 de diciembre del periodo fiscal 2023 y 2022,  los balances de la cuenta de Inventario de suministro son de RD$2,353,926 y RD$3,071,036, respectivamente, ver detalle:</t>
  </si>
  <si>
    <t>Inventario materiales gastable suministro</t>
  </si>
  <si>
    <t>Nota 11: Pagos anticipados</t>
  </si>
  <si>
    <t>Al 31 de diciembre correspondiente al periodo fiscal 2023 y 2022, los balances de las cuentas de anticipo y otros anticipos son de RD$33,834,793 y RD$6,660,249, respectivamente, ver detalle:</t>
  </si>
  <si>
    <t xml:space="preserve">Seguros Anticipados </t>
  </si>
  <si>
    <t>Otros anticipos</t>
  </si>
  <si>
    <t>Nota 14: Otros Activos no Financieros</t>
  </si>
  <si>
    <t xml:space="preserve">Al 31 de diciembre correspondiente al periodo fiscal del 2023 y 2022, los balances de las cuentas fianzas y depositos de energia eléctrica y alquiler ascienden a RD$607,392 y RD$607,392, respectivamente según el siguiente detalle: </t>
  </si>
  <si>
    <t>Fianzas y depositos de energia eléctrica y alquiler</t>
  </si>
  <si>
    <t>Nota 15:  Documento por cobrar Cuentas por cobrar a corto plazo</t>
  </si>
  <si>
    <t>Al  31 de diciembre correspondiente al periodo fiscal del año 2023 y 2022, los balances de estas partidas ascienden a RD$2,797,749 y RD$2,797,749, ver detalle:</t>
  </si>
  <si>
    <t>Reclamaciones por cobrar</t>
  </si>
  <si>
    <t>Intereses por Cobrar DAF</t>
  </si>
  <si>
    <t>Intereses por Cobrar Subsidios</t>
  </si>
  <si>
    <t xml:space="preserve"> </t>
  </si>
  <si>
    <t xml:space="preserve">Nota 16: Cuentas por pagar a corto plazo </t>
  </si>
  <si>
    <t xml:space="preserve">Al 31 de diciembre correspondiente al periodo fiscal del año 2023 y 2022, las cuentas por pagar a corto plazo es de RD$90,120,033 y RD$12,728,287.  Para las retenciones es por RD$27,104,882 y RD$15,877,976,  ver detalle: </t>
  </si>
  <si>
    <t>Cuentas por pagar proveedores nacionales</t>
  </si>
  <si>
    <t>Otras cuentas por pagar</t>
  </si>
  <si>
    <t>Otros Gastos Por Pagar Empleados</t>
  </si>
  <si>
    <t xml:space="preserve">Provision intereses poc cobrar </t>
  </si>
  <si>
    <t>Provision intereses poc cobrar Subsidios</t>
  </si>
  <si>
    <t xml:space="preserve">Total Cuentas  Por Pagar a Corto Plazo </t>
  </si>
  <si>
    <t>Nota 17: Retenciones y acumulaciones por pagar</t>
  </si>
  <si>
    <t>Retenciones de impuestos por pagar empleados y proveedores</t>
  </si>
  <si>
    <t>Seguridad Social por Pagar</t>
  </si>
  <si>
    <t>Sueldos y Jornales a Pagar</t>
  </si>
  <si>
    <t>Retenciones y Contribuciones por pagar (Regalia)</t>
  </si>
  <si>
    <t>Nota 18: Provisiones a Corto Plazo</t>
  </si>
  <si>
    <t>Provision cuenta incobrable</t>
  </si>
  <si>
    <t>Total Retenciones y acumulaciones Por Pagar</t>
  </si>
  <si>
    <t>Nota 19: Cuentas por pagar a largo plazo y provisiones</t>
  </si>
  <si>
    <t xml:space="preserve">             a largo plazo Subsidios por maternidad, lactancia</t>
  </si>
  <si>
    <t xml:space="preserve">             y enfermedad común.</t>
  </si>
  <si>
    <t>Al 31 de diciembre correspondiente al periodo fiscal 2023 y 2022, los fondos recibidos en administración para el pago por Subsidios Maternidad, Lactancia y Enfermedad Común, ascendieron a un total de  RD$1,162,289,617 y RD$1,081,892,140, ver detalle:</t>
  </si>
  <si>
    <t>Intereses Capitalizados  (Subsidios)</t>
  </si>
  <si>
    <t>Intereses Percibidos (Subsidios)</t>
  </si>
  <si>
    <t>Fondos recibidos de TSS para pago de subsidios por Maternidad, Lactancia y Enfenrmedad Común</t>
  </si>
  <si>
    <t>Prov. Intereses por Cobrar Subsidios Maternidad, Lactancia y Enfermedad común.</t>
  </si>
  <si>
    <t xml:space="preserve">Total Cuentas por Pagar a Largo Plazo </t>
  </si>
  <si>
    <t>Nota 20: Activos netos / Patrimonio</t>
  </si>
  <si>
    <t>Detalle</t>
  </si>
  <si>
    <t>Resultados acumulados</t>
  </si>
  <si>
    <t xml:space="preserve">Total Patrimonio Neto </t>
  </si>
  <si>
    <t>Ingresos</t>
  </si>
  <si>
    <t>Al 31 de diciembre correspondiente al periodo fiscal 2023 y 2022  los ingresos de las dispersiones, ventas de bienes y servicios y otros ingresos  alcanzaron un total RD$1,006,099,857 y RD$874,337,965, respectivamente.</t>
  </si>
  <si>
    <t xml:space="preserve">Nota: 21 Transferencias y Donaciones </t>
  </si>
  <si>
    <t>Ingresos recibidos en la Superintendencia de Salud y Riesgos Laborales  a traves de la TSS, corresponden a lo establecido en la Ley 87-01, donde establece que la Superintendencia recibira ingresos para la realizacion de sus operaciones.</t>
  </si>
  <si>
    <t>Ingresos por Transferencias y donaciones, TSS</t>
  </si>
  <si>
    <t>Nota 22 Ingreso por Transacciones con Contraprestacion</t>
  </si>
  <si>
    <t>Los ingresos de la venta de formularios y examenes, corresponden a las ventas de losformularios para lo promtores de la salud. Estos ingresos corresponden a las multas aplicadas a las ARS por la Superintendencia de Salud y Riesgos Laborales, como lo establece la Ley 87-01.  Asi como tambien intereses recibido por inversiones.</t>
  </si>
  <si>
    <t xml:space="preserve">Ventas de Bienes y Servicios </t>
  </si>
  <si>
    <t>Nota 23 Recargo Multas y otros ingresos</t>
  </si>
  <si>
    <t>Ingresos por intereses financieros y Multas.</t>
  </si>
  <si>
    <t>Total Ingresos</t>
  </si>
  <si>
    <t xml:space="preserve">Gastos </t>
  </si>
  <si>
    <t>Nota 24 Sueldos, salarios y beneficios a empleados</t>
  </si>
  <si>
    <t>Al 31 de diciembre correspondiente al periodo fiscal 2023 y 2022, los gastos por concepto de remuneraciones totalizaron RD$932,936,510 y RD$870,347,957 ,  respectivamente según el siguiente detalle:</t>
  </si>
  <si>
    <t>Partidas</t>
  </si>
  <si>
    <t>Sueldos para cargos fijos</t>
  </si>
  <si>
    <t>Sueldos personal temporero</t>
  </si>
  <si>
    <t>Sobre Sueldos</t>
  </si>
  <si>
    <t>Dietas y Gastos de Representación</t>
  </si>
  <si>
    <t>Gratificaciones y Bonificaciones</t>
  </si>
  <si>
    <t>Contribucion a Seguro Familiar de Salud</t>
  </si>
  <si>
    <t>Contribuciones a Seguro de Plan de Pension</t>
  </si>
  <si>
    <t>Contribuciones a Seguro de Riesgos Laborales</t>
  </si>
  <si>
    <t>Total</t>
  </si>
  <si>
    <t>Nota 25 Subvenciones y otros pagos por transferencias</t>
  </si>
  <si>
    <t>Ayudas y Donaciones ocasionales a Hogares y Personas</t>
  </si>
  <si>
    <t>Ayudas y Donaciones programadas a Hogares y Personas</t>
  </si>
  <si>
    <t>Transf.Corrientes a Inst.sin Fines de Lucro</t>
  </si>
  <si>
    <t>Cuotas a organismos internacionales</t>
  </si>
  <si>
    <t>Becas Internacionales</t>
  </si>
  <si>
    <t>Becas Nacionales</t>
  </si>
  <si>
    <t>Trasnferencia de Capital a Organismos Internacionales</t>
  </si>
  <si>
    <t>Nota 26 Suministros y materiales para consumo</t>
  </si>
  <si>
    <t>Alimentos y Productos agroforestales</t>
  </si>
  <si>
    <t>Textiles y Vestuarios</t>
  </si>
  <si>
    <t>Productos papel e impresos</t>
  </si>
  <si>
    <t>Productos Químicos conexos</t>
  </si>
  <si>
    <t>Productos Varios y utiles diversos</t>
  </si>
  <si>
    <t>Nota 27 Gasto de depreciacion y amortizacion</t>
  </si>
  <si>
    <t>Gasto de Depreciación propiedad, planta y equipo.</t>
  </si>
  <si>
    <t>Gasto de Amortizacion intangibles</t>
  </si>
  <si>
    <t>Nota 28  Otros gastos</t>
  </si>
  <si>
    <t>Comunicaciones</t>
  </si>
  <si>
    <t>Servicios Basicos</t>
  </si>
  <si>
    <t>Publicidad Impresión y Encuadernacion</t>
  </si>
  <si>
    <t>Viaticos</t>
  </si>
  <si>
    <t>Transporte y Almacenaje</t>
  </si>
  <si>
    <t>Alquileres</t>
  </si>
  <si>
    <t>Seguros</t>
  </si>
  <si>
    <t>Construcciones y Reparaciones Menores</t>
  </si>
  <si>
    <t>Otros Servicios no personales</t>
  </si>
  <si>
    <t>Nota 29 Gastos financieros</t>
  </si>
  <si>
    <t>Comisines y Cargos Bancarios</t>
  </si>
  <si>
    <t>Total Otros Gastos</t>
  </si>
  <si>
    <t>Notas a los Estados Financieros</t>
  </si>
  <si>
    <t>Nota# 12 Propiedad planta y equipo</t>
  </si>
  <si>
    <t>Terreno</t>
  </si>
  <si>
    <t>Infraestructura</t>
  </si>
  <si>
    <t>Edif. Y comp.</t>
  </si>
  <si>
    <t>Equipos de computos</t>
  </si>
  <si>
    <t>Maq. Y Equipos</t>
  </si>
  <si>
    <t>Mob. Y equ. de ofic.</t>
  </si>
  <si>
    <t>Equipo,Transp y otros</t>
  </si>
  <si>
    <t>Const. En Proceso</t>
  </si>
  <si>
    <t>Costos de adquisición  (2022)</t>
  </si>
  <si>
    <t>Adiciones</t>
  </si>
  <si>
    <t>Superávit revaluación</t>
  </si>
  <si>
    <t>Retiros</t>
  </si>
  <si>
    <t>Otros</t>
  </si>
  <si>
    <t>Transferencias</t>
  </si>
  <si>
    <t>Saldo al final del periodo</t>
  </si>
  <si>
    <t xml:space="preserve">Dep. Acum. al inicio del periodo  </t>
  </si>
  <si>
    <t>Cargo del periodo</t>
  </si>
  <si>
    <t>Prop. planta y equipos neto (2023)</t>
  </si>
  <si>
    <t>Nota importante:</t>
  </si>
  <si>
    <t>En el renglon de otros, estos corresponden ajustes realizados en el calculo de depreciacion.</t>
  </si>
  <si>
    <t xml:space="preserve">En esta nota de activos fijos y activos intangibles fueron corregidos algunas discrepancias presentadas </t>
  </si>
  <si>
    <t>en el año anterior y reflejadas en este año.</t>
  </si>
  <si>
    <t>Nota# 13 Activos Intangilbles</t>
  </si>
  <si>
    <t>Dep. Acum. Al inicio del periodo</t>
  </si>
  <si>
    <t>Ajustes</t>
  </si>
  <si>
    <t>Otros ajustes</t>
  </si>
  <si>
    <t>Activos intangibles neto (2023)</t>
  </si>
  <si>
    <t>Estado de Rendimiento Financiero</t>
  </si>
  <si>
    <t>Del ejercicio terminado al 31 de diciembre del 2023 y 2022</t>
  </si>
  <si>
    <t>Ingresos (Notas 21,22 Y 23)</t>
  </si>
  <si>
    <t xml:space="preserve">Impuestos </t>
  </si>
  <si>
    <t>Ingresos por Transferencias y donaciones</t>
  </si>
  <si>
    <t>Ingreso por Transacciones con Contraprestacion</t>
  </si>
  <si>
    <t>Recargos, multas y otros ingresos</t>
  </si>
  <si>
    <t xml:space="preserve">       Total ingresos</t>
  </si>
  <si>
    <t>Gastos (Notas 23, 24, 25, 26, 27,28 y 29 )</t>
  </si>
  <si>
    <t>Sueldos, salarios y beneficios a empleados</t>
  </si>
  <si>
    <t>Subvenciones y otros pagos por transferencias</t>
  </si>
  <si>
    <t>Suministros y materiales para consumo</t>
  </si>
  <si>
    <t>Gasto de depreciación y amortización</t>
  </si>
  <si>
    <t>Deterioro del valor de propiedad, planta y equipo</t>
  </si>
  <si>
    <t xml:space="preserve"> Otros gastos</t>
  </si>
  <si>
    <t xml:space="preserve"> Gastos financieros</t>
  </si>
  <si>
    <t xml:space="preserve">       Total de Gastos </t>
  </si>
  <si>
    <t>Ganancia (pérdida) por diferencia cambiaria</t>
  </si>
  <si>
    <t xml:space="preserve">Participacion en resultado de asociadas </t>
  </si>
  <si>
    <t>Resultados del periodo (ahorro) / desahorro)</t>
  </si>
  <si>
    <t>Atribuible a:</t>
  </si>
  <si>
    <t>Propietarios de la entidad controladora</t>
  </si>
  <si>
    <t xml:space="preserve">           Contralor</t>
  </si>
  <si>
    <t xml:space="preserve">                                                                            Dr.Jesús Feris Iglesias</t>
  </si>
  <si>
    <t xml:space="preserve">                                                                        Superintendente</t>
  </si>
  <si>
    <t>Estado de Flujo de Efectivo</t>
  </si>
  <si>
    <t>(Valor en RD$)</t>
  </si>
  <si>
    <t>Flujos de efectivo procedentes de actividades de operación (AOP)</t>
  </si>
  <si>
    <t xml:space="preserve">     Cobros impuestos</t>
  </si>
  <si>
    <t xml:space="preserve">     Contribuciones de la seguridad social</t>
  </si>
  <si>
    <t xml:space="preserve">     Cobros por ventas de bienes y servicios y arrendamientos</t>
  </si>
  <si>
    <t xml:space="preserve">     Cobros de subvenciones, transferencias y otras asignaciones</t>
  </si>
  <si>
    <t xml:space="preserve">     Cobros por contratos mantenidos para negocios o intercambio</t>
  </si>
  <si>
    <t xml:space="preserve">     Cobros de intereses financieros</t>
  </si>
  <si>
    <t xml:space="preserve">     Cobros por subvenciones por transferencias y otras asignaciones</t>
  </si>
  <si>
    <t xml:space="preserve">     Cobros por ventas de bienes, servicios y arendamientos</t>
  </si>
  <si>
    <t xml:space="preserve">     Otros cobros</t>
  </si>
  <si>
    <t xml:space="preserve">     Pagos a otras entidades para financiar sus operaciones (Transferencias)</t>
  </si>
  <si>
    <t xml:space="preserve">     Pagos a los trabajadores o en beneficio de ellos</t>
  </si>
  <si>
    <t xml:space="preserve">     Pagps por contribuciones a la seguridad social</t>
  </si>
  <si>
    <t xml:space="preserve">     Pagos de pensiones y jubilaciones</t>
  </si>
  <si>
    <t xml:space="preserve">     Pagos a proveedores</t>
  </si>
  <si>
    <t xml:space="preserve">     Pagos por contratos mantenidos para negocios o intercambio</t>
  </si>
  <si>
    <t xml:space="preserve">     Pagos de intereses</t>
  </si>
  <si>
    <t xml:space="preserve">     Otros pagos</t>
  </si>
  <si>
    <t xml:space="preserve">     Gastos Financieros</t>
  </si>
  <si>
    <t>Flujo de efectivo netos de las actividades de operación</t>
  </si>
  <si>
    <t>Flujo de efectivo netos de las actividades de inversion (AINV)</t>
  </si>
  <si>
    <t xml:space="preserve">     Cobros por venta de propiedad, planta y equipo</t>
  </si>
  <si>
    <t xml:space="preserve">     Cobros por venta de intangible y otros activos de largo plazo</t>
  </si>
  <si>
    <t xml:space="preserve">     Cobros por titulos patrimoniales o deuda y participacion en asociaciones</t>
  </si>
  <si>
    <t xml:space="preserve">     Cobros por reembolsos de prestamos o anticipos hechos a terceros</t>
  </si>
  <si>
    <t xml:space="preserve">     Cobros por conceptos de contratos a futuro,  a plazo, opciones o permuta</t>
  </si>
  <si>
    <t xml:space="preserve">     Pagos por adquisicion de propiedad, planta y equipo.</t>
  </si>
  <si>
    <t xml:space="preserve">     Pagos por adquisicion de intangible y otros activos de largo plazo.</t>
  </si>
  <si>
    <t xml:space="preserve">     Pagos por adquisicion de titulos patrimoniales o deuda y participacion en asoc.</t>
  </si>
  <si>
    <t xml:space="preserve">     Pagos por otorgamiento de prestamo o anticipos hechos a terceros</t>
  </si>
  <si>
    <t xml:space="preserve">     Pagos por conceptos de contratos a futuro, a plazo, opciones o permuta</t>
  </si>
  <si>
    <t xml:space="preserve">     Pagos por costos de construcciones y desarrollos en proceso</t>
  </si>
  <si>
    <t xml:space="preserve">     Otros pagos </t>
  </si>
  <si>
    <t>Flujos de efectivo netos por las actividades de inversion</t>
  </si>
  <si>
    <t>Flujos de efectivo de las actividades de financiacion</t>
  </si>
  <si>
    <t xml:space="preserve">     Cobro por emision de titulos de deudas, bonos.</t>
  </si>
  <si>
    <t xml:space="preserve">     Cobro por prestamos, pagarés, hipotecas</t>
  </si>
  <si>
    <t xml:space="preserve">     Cobro por aportes de accionistas</t>
  </si>
  <si>
    <t xml:space="preserve">     Cobro de los arrendatarios por contratos de arrendamientos financieros</t>
  </si>
  <si>
    <t xml:space="preserve">     Otros cobros </t>
  </si>
  <si>
    <t xml:space="preserve">     Pago reembolso en efectivo de los montos recibidos en emision de titulos de deudas, bonos</t>
  </si>
  <si>
    <t xml:space="preserve">     Pago reembolso en efectivo de los montos recibidos en préstamos, pagarés,hipotecas</t>
  </si>
  <si>
    <t xml:space="preserve">     Pago reembolso de efctivo recibio por aporte de accionestas</t>
  </si>
  <si>
    <t xml:space="preserve">     Pago por distribucion/dividendos al gobierno</t>
  </si>
  <si>
    <t xml:space="preserve">     Pago de los arrendatarios por contratos de arrendamientos financieros</t>
  </si>
  <si>
    <t>Flujos de efectivo netos por las actividades de financiación</t>
  </si>
  <si>
    <t xml:space="preserve">     Incremento/(Disminución) neta en efectivo y equivalentes al efectivo</t>
  </si>
  <si>
    <t xml:space="preserve">     Efectivo y equivalentes al efecivo al principio del período</t>
  </si>
  <si>
    <t xml:space="preserve">     Compras en Transito de Maquinarias y Equipos</t>
  </si>
  <si>
    <t xml:space="preserve">     Inversion en Certificados Financieros DAF</t>
  </si>
  <si>
    <t>Nota:</t>
  </si>
  <si>
    <t>El efectivo y equivalente de efectivo al finaldel periodo varia debido a la conciliacion realizada.</t>
  </si>
  <si>
    <t xml:space="preserve"> EFECTIVO Y EQUIVALENTE DE EFECTIVO AL FINAL DEL PERÌODO</t>
  </si>
  <si>
    <t xml:space="preserve">                   Lic. Dario Pereyra</t>
  </si>
  <si>
    <t xml:space="preserve">                                                                              Dr. Jesús Feris Iglesias</t>
  </si>
  <si>
    <t xml:space="preserve">                                                                                Superintendente</t>
  </si>
  <si>
    <t xml:space="preserve">Estado de Comparación de los Importes Presupuestados y Realizados </t>
  </si>
  <si>
    <t>Durante el periodo terminado al 31 de diciembre de 2023</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</si>
  <si>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</si>
  <si>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</si>
  <si>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</si>
  <si>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</si>
  <si>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</si>
  <si>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</si>
  <si>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</si>
  <si>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</si>
  <si>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Impuestos</t>
    </r>
  </si>
  <si>
    <r>
      <rPr>
        <sz val="11"/>
        <rFont val="Times New Roman"/>
        <family val="1"/>
      </rPr>
      <t>Contribuciones Sociales</t>
    </r>
  </si>
  <si>
    <r>
      <rPr>
        <sz val="11"/>
        <rFont val="Times New Roman"/>
        <family val="1"/>
      </rPr>
      <t>Donaciones</t>
    </r>
  </si>
  <si>
    <r>
      <rPr>
        <sz val="11"/>
        <rFont val="Times New Roman"/>
        <family val="1"/>
      </rPr>
      <t>Transferencias</t>
    </r>
  </si>
  <si>
    <r>
      <rPr>
        <sz val="11"/>
        <rFont val="Times New Roman"/>
        <family val="1"/>
      </rPr>
      <t>Ingresos por contraprestación</t>
    </r>
  </si>
  <si>
    <r>
      <rPr>
        <sz val="11"/>
        <rFont val="Times New Roman"/>
        <family val="1"/>
      </rPr>
      <t>Otros ingresos</t>
    </r>
  </si>
  <si>
    <r>
      <rPr>
        <sz val="11"/>
        <rFont val="Times New Roman"/>
        <family val="1"/>
      </rPr>
      <t>Venta de activos no financieros</t>
    </r>
  </si>
  <si>
    <r>
      <rPr>
        <sz val="11"/>
        <rFont val="Times New Roman"/>
        <family val="1"/>
      </rPr>
      <t>Activos financieros con fines de política</t>
    </r>
  </si>
  <si>
    <r>
      <rPr>
        <sz val="11"/>
        <rFont val="Times New Roman"/>
        <family val="1"/>
      </rPr>
      <t>Ingresos a especificar</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</si>
  <si>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</si>
  <si>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</si>
  <si>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</si>
  <si>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</si>
  <si>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Transferencias corrientes</t>
    </r>
  </si>
  <si>
    <r>
      <rPr>
        <sz val="11"/>
        <rFont val="Times New Roman"/>
        <family val="1"/>
      </rPr>
      <t>Transferencias de capital</t>
    </r>
  </si>
  <si>
    <r>
      <rPr>
        <sz val="11"/>
        <rFont val="Times New Roman"/>
        <family val="1"/>
      </rPr>
      <t>Bienes muebles, inmuebles e intangibles</t>
    </r>
  </si>
  <si>
    <t>Cuentas por pagar al final del periodo 2019</t>
  </si>
  <si>
    <r>
      <rPr>
        <sz val="11"/>
        <rFont val="Times New Roman"/>
        <family val="1"/>
      </rPr>
      <t>Obras</t>
    </r>
  </si>
  <si>
    <t>Adquisición de Activos Financieros con fines de Políticas</t>
  </si>
  <si>
    <r>
      <rPr>
        <sz val="11"/>
        <rFont val="Times New Roman"/>
        <family val="1"/>
      </rPr>
      <t>Gastos financieros</t>
    </r>
  </si>
  <si>
    <t>Obras</t>
  </si>
  <si>
    <t>Disminucion de pasivos corrientes</t>
  </si>
  <si>
    <r>
      <rPr>
        <b/>
        <sz val="12"/>
        <color indexed="63"/>
        <rFont val="Times New Roman"/>
        <family val="1"/>
      </rPr>
      <t>Resultado financiero (1-2)</t>
    </r>
  </si>
  <si>
    <t xml:space="preserve">                        Contralor</t>
  </si>
  <si>
    <t xml:space="preserve">                                                                     Superintendente</t>
  </si>
  <si>
    <t>Estado de Cambio de Activo / Patrimonio</t>
  </si>
  <si>
    <t>Capital Aportado</t>
  </si>
  <si>
    <t>Cambios en Políticas Contables</t>
  </si>
  <si>
    <t>Revaluación</t>
  </si>
  <si>
    <t>Resultados Acumulados</t>
  </si>
  <si>
    <t>Total Activos Netos / Patrimonio</t>
  </si>
  <si>
    <t>Saldo al 31 de diciembre de 2021</t>
  </si>
  <si>
    <t>Cambio en políticas contables</t>
  </si>
  <si>
    <t>Revaluación de Propiedad, planta y equipo</t>
  </si>
  <si>
    <t xml:space="preserve">Ajuste al patrimonio </t>
  </si>
  <si>
    <t>Resultado del período</t>
  </si>
  <si>
    <t>Saldo al 31 de diciembre 2022</t>
  </si>
  <si>
    <t>Efecto del gasto de depreciación de los activos revaluados</t>
  </si>
  <si>
    <t>Saldo al 31 de diciembre de 2023</t>
  </si>
  <si>
    <t>El valor $3,642,401, correspondiente ajustes de años anteriores fue originado por facturas del mes de diciembre no reportadas al cierre del ejercicio fiscal, razón por la cual la transparentamos en el renglón de años anteriores en cumplimiento de las normas vigentes.</t>
  </si>
  <si>
    <t xml:space="preserve">  Contralor</t>
  </si>
  <si>
    <t xml:space="preserve">     Dr. Jesús Feris Iglesias</t>
  </si>
  <si>
    <t xml:space="preserve">           Superintendente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</si>
</sst>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quot;$&quot;#,##0"/>
    <numFmt numFmtId="41" formatCode="_-* #,##0_-;\-* #,##0_-;_-* &quot;-&quot;_-;_-@_-"/>
    <numFmt numFmtId="43" formatCode="_-* #,##0.00_-;\-* #,##0.00_-;_-* &quot;-&quot;??_-;_-@_-"/>
    <numFmt numFmtId="164" formatCode="_(* #,##0.00_);_(* \(#,##0.00\);_(* &quot;-&quot;??_);_(@_)"/>
    <numFmt numFmtId="165" formatCode="_(* #,##0_);_(* \(#,##0\);_(* &quot;-&quot;??_);_(@_)"/>
    <numFmt numFmtId="166" formatCode="#,##0.00;[Red]\(#,##0.00\)"/>
    <numFmt numFmtId="167" formatCode="_(* #,##0_);_(* \(#,##0\);_(* &quot;-&quot;_);_(@_)"/>
    <numFmt numFmtId="168" formatCode="#,##0_ ;\-#,##0\ "/>
    <numFmt numFmtId="169" formatCode="#,##0_ ;[Red]\-#,##0\ "/>
    <numFmt numFmtId="170" formatCode="###0;###0"/>
    <numFmt numFmtId="171" formatCode="&quot;$&quot;#,##0"/>
    <numFmt numFmtId="172" formatCode="###0.0;###0.0"/>
    <numFmt numFmtId="173" formatCode="&quot;$&quot;#,##0.00"/>
  </numFmts>
  <fonts count="41" x14ac:knownFonts="1">
    <font>
      <sz val="10"/>
      <name val="Arial"/>
    </font>
    <font>
      <sz val="10"/>
      <name val="Arial"/>
    </font>
    <font>
      <sz val="12"/>
      <name val="Tahoma"/>
      <family val="2"/>
    </font>
    <font>
      <sz val="10"/>
      <name val="Arial"/>
      <family val="2"/>
    </font>
    <font>
      <b/>
      <sz val="12"/>
      <name val="Tahoma"/>
      <family val="2"/>
    </font>
    <font>
      <b/>
      <u/>
      <sz val="12"/>
      <name val="Tahoma"/>
      <family val="2"/>
    </font>
    <font>
      <sz val="12"/>
      <color indexed="12"/>
      <name val="Tahoma"/>
      <family val="2"/>
    </font>
    <font>
      <b/>
      <sz val="12"/>
      <color indexed="12"/>
      <name val="Tahoma"/>
      <family val="2"/>
    </font>
    <font>
      <u/>
      <sz val="12"/>
      <name val="Tahoma"/>
      <family val="2"/>
    </font>
    <font>
      <sz val="10"/>
      <name val="Tahoma"/>
      <family val="2"/>
    </font>
    <font>
      <b/>
      <sz val="10"/>
      <name val="Tahoma"/>
      <family val="2"/>
    </font>
    <font>
      <b/>
      <sz val="11"/>
      <name val="Tahoma"/>
      <family val="2"/>
    </font>
    <font>
      <sz val="9"/>
      <name val="Arial"/>
      <family val="2"/>
    </font>
    <font>
      <sz val="11"/>
      <name val="Tahoma"/>
      <family val="2"/>
    </font>
    <font>
      <sz val="12"/>
      <name val="Arial"/>
      <family val="2"/>
    </font>
    <font>
      <sz val="11"/>
      <color indexed="8"/>
      <name val="Tahoma"/>
      <family val="2"/>
    </font>
    <font>
      <sz val="12"/>
      <name val="Lucida Sans"/>
      <family val="2"/>
    </font>
    <font>
      <b/>
      <sz val="12"/>
      <color indexed="8"/>
      <name val="Tahoma"/>
      <family val="2"/>
    </font>
    <font>
      <sz val="11"/>
      <color theme="1"/>
      <name val="Times New Roman"/>
      <family val="1"/>
    </font>
    <font>
      <sz val="14"/>
      <name val="Arial"/>
      <family val="2"/>
    </font>
    <font>
      <b/>
      <sz val="14"/>
      <name val="Arial"/>
      <family val="2"/>
    </font>
    <font>
      <sz val="14"/>
      <name val="Calibri"/>
      <family val="2"/>
      <scheme val="minor"/>
    </font>
    <font>
      <b/>
      <sz val="14"/>
      <name val="Calibri"/>
      <family val="2"/>
      <scheme val="minor"/>
    </font>
    <font>
      <b/>
      <sz val="11"/>
      <name val="Arial"/>
      <family val="2"/>
    </font>
    <font>
      <sz val="11"/>
      <name val="Arial"/>
      <family val="2"/>
    </font>
    <font>
      <b/>
      <sz val="12"/>
      <color theme="0"/>
      <name val="Tahoma"/>
      <family val="2"/>
    </font>
    <font>
      <sz val="12"/>
      <color indexed="10"/>
      <name val="Tahoma"/>
      <family val="2"/>
    </font>
    <font>
      <b/>
      <sz val="10"/>
      <name val="Arial"/>
      <family val="2"/>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indexed="63"/>
      <name val="Times New Roman"/>
      <family val="1"/>
    </font>
    <font>
      <sz val="8"/>
      <name val="Tahoma"/>
      <family val="2"/>
    </font>
    <font>
      <sz val="9"/>
      <name val="Tahoma"/>
      <family val="2"/>
    </font>
    <font>
      <b/>
      <sz val="12"/>
      <color theme="1"/>
      <name val="Times New Roman"/>
      <family val="1"/>
    </font>
    <font>
      <b/>
      <sz val="6"/>
      <color theme="1"/>
      <name val="Times New Roman"/>
      <family val="1"/>
    </font>
    <font>
      <b/>
      <sz val="11"/>
      <color theme="1"/>
      <name val="Times New Roman"/>
      <family val="1"/>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medium">
        <color indexed="64"/>
      </top>
      <bottom style="double">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1" fillId="0" borderId="0" applyFont="0" applyFill="0" applyBorder="0" applyAlignment="0" applyProtection="0"/>
    <xf numFmtId="9" fontId="3" fillId="0" borderId="0" applyFont="0" applyFill="0" applyBorder="0" applyAlignment="0" applyProtection="0"/>
  </cellStyleXfs>
  <cellXfs count="578">
    <xf numFmtId="0" fontId="0" fillId="0" borderId="0" xfId="0"/>
    <xf numFmtId="0" fontId="2" fillId="0" borderId="0" xfId="0" applyFont="1"/>
    <xf numFmtId="0" fontId="2" fillId="0" borderId="0" xfId="0" applyFont="1" applyFill="1"/>
    <xf numFmtId="164" fontId="2" fillId="0" borderId="0" xfId="2" applyFont="1" applyFill="1"/>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0" xfId="0" applyFont="1" applyFill="1" applyBorder="1"/>
    <xf numFmtId="0" fontId="2" fillId="2" borderId="5" xfId="0" applyFont="1" applyFill="1" applyBorder="1"/>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0" borderId="0" xfId="0" applyFont="1" applyFill="1" applyBorder="1" applyAlignment="1">
      <alignment horizontal="center"/>
    </xf>
    <xf numFmtId="0" fontId="4" fillId="3" borderId="5" xfId="0" applyFont="1" applyFill="1" applyBorder="1" applyAlignment="1">
      <alignment horizontal="center"/>
    </xf>
    <xf numFmtId="0" fontId="4" fillId="4" borderId="0" xfId="0" applyFont="1" applyFill="1" applyBorder="1" applyAlignment="1">
      <alignment horizontal="center"/>
    </xf>
    <xf numFmtId="0" fontId="2" fillId="3" borderId="4" xfId="0" applyFont="1" applyFill="1" applyBorder="1"/>
    <xf numFmtId="0" fontId="2" fillId="3" borderId="0" xfId="0" applyFont="1" applyFill="1" applyBorder="1"/>
    <xf numFmtId="0" fontId="2" fillId="3" borderId="5" xfId="0" applyFont="1" applyFill="1" applyBorder="1"/>
    <xf numFmtId="0" fontId="5" fillId="3" borderId="0" xfId="0" applyFont="1" applyFill="1" applyBorder="1"/>
    <xf numFmtId="0" fontId="5" fillId="3" borderId="0" xfId="0" applyFont="1" applyFill="1" applyBorder="1" applyAlignment="1">
      <alignment horizontal="center"/>
    </xf>
    <xf numFmtId="0" fontId="2" fillId="3" borderId="0" xfId="0" applyFont="1" applyFill="1"/>
    <xf numFmtId="164" fontId="2" fillId="0" borderId="0" xfId="2" applyFont="1"/>
    <xf numFmtId="0" fontId="5" fillId="4" borderId="0" xfId="0" applyFont="1" applyFill="1" applyBorder="1" applyAlignment="1">
      <alignment horizontal="center"/>
    </xf>
    <xf numFmtId="0" fontId="2" fillId="4" borderId="0" xfId="0" applyFont="1" applyFill="1" applyBorder="1"/>
    <xf numFmtId="3" fontId="2" fillId="3" borderId="0" xfId="2" applyNumberFormat="1" applyFont="1" applyFill="1" applyBorder="1" applyAlignment="1">
      <alignment horizontal="right"/>
    </xf>
    <xf numFmtId="3" fontId="2" fillId="4" borderId="0" xfId="2" applyNumberFormat="1" applyFont="1" applyFill="1" applyBorder="1" applyAlignment="1">
      <alignment horizontal="right"/>
    </xf>
    <xf numFmtId="165" fontId="4" fillId="3" borderId="0" xfId="2" applyNumberFormat="1" applyFont="1" applyFill="1" applyBorder="1"/>
    <xf numFmtId="0" fontId="2" fillId="4" borderId="0" xfId="0" applyFont="1" applyFill="1"/>
    <xf numFmtId="3" fontId="2" fillId="4" borderId="9" xfId="2" applyNumberFormat="1" applyFont="1" applyFill="1" applyBorder="1" applyAlignment="1">
      <alignment horizontal="right"/>
    </xf>
    <xf numFmtId="0" fontId="4" fillId="3" borderId="0" xfId="0" applyFont="1" applyFill="1"/>
    <xf numFmtId="165" fontId="4" fillId="3" borderId="10" xfId="2" applyNumberFormat="1" applyFont="1" applyFill="1" applyBorder="1" applyAlignment="1"/>
    <xf numFmtId="3" fontId="4" fillId="4" borderId="11" xfId="2" applyNumberFormat="1" applyFont="1" applyFill="1" applyBorder="1" applyAlignment="1"/>
    <xf numFmtId="0" fontId="4" fillId="3" borderId="0" xfId="0" applyFont="1" applyFill="1" applyBorder="1"/>
    <xf numFmtId="3" fontId="2" fillId="4" borderId="0" xfId="2" applyNumberFormat="1" applyFont="1" applyFill="1" applyBorder="1" applyAlignment="1"/>
    <xf numFmtId="165" fontId="2" fillId="3" borderId="0" xfId="2" applyNumberFormat="1" applyFont="1" applyFill="1" applyBorder="1"/>
    <xf numFmtId="0" fontId="2" fillId="5" borderId="0" xfId="0" applyFont="1" applyFill="1" applyBorder="1"/>
    <xf numFmtId="0" fontId="2" fillId="0" borderId="0" xfId="0" applyFont="1" applyFill="1" applyBorder="1"/>
    <xf numFmtId="3" fontId="4" fillId="3" borderId="12" xfId="2" applyNumberFormat="1" applyFont="1" applyFill="1" applyBorder="1" applyAlignment="1"/>
    <xf numFmtId="3" fontId="4" fillId="3" borderId="10" xfId="2" applyNumberFormat="1" applyFont="1" applyFill="1" applyBorder="1" applyAlignment="1"/>
    <xf numFmtId="0" fontId="2" fillId="5" borderId="0" xfId="0" applyFont="1" applyFill="1" applyBorder="1" applyAlignment="1">
      <alignment horizontal="left"/>
    </xf>
    <xf numFmtId="0" fontId="2" fillId="3" borderId="0" xfId="0" applyFont="1" applyFill="1" applyBorder="1" applyAlignment="1">
      <alignment horizontal="right"/>
    </xf>
    <xf numFmtId="3" fontId="2" fillId="3" borderId="0" xfId="0" applyNumberFormat="1" applyFont="1" applyFill="1" applyBorder="1" applyAlignment="1">
      <alignment horizontal="right"/>
    </xf>
    <xf numFmtId="3" fontId="2" fillId="4" borderId="0" xfId="0" applyNumberFormat="1" applyFont="1" applyFill="1" applyBorder="1" applyAlignment="1">
      <alignment horizontal="right"/>
    </xf>
    <xf numFmtId="0" fontId="2" fillId="4" borderId="0" xfId="0" applyFont="1" applyFill="1" applyBorder="1" applyAlignment="1">
      <alignment horizontal="left"/>
    </xf>
    <xf numFmtId="0" fontId="6" fillId="4" borderId="0" xfId="0" applyFont="1" applyFill="1" applyBorder="1" applyAlignment="1">
      <alignment horizontal="right"/>
    </xf>
    <xf numFmtId="3" fontId="6" fillId="3" borderId="0" xfId="0" applyNumberFormat="1" applyFont="1" applyFill="1" applyBorder="1" applyAlignment="1">
      <alignment horizontal="right"/>
    </xf>
    <xf numFmtId="0" fontId="2" fillId="4" borderId="0" xfId="0" applyFont="1" applyFill="1" applyBorder="1" applyAlignment="1">
      <alignment horizontal="center"/>
    </xf>
    <xf numFmtId="3" fontId="2" fillId="4" borderId="0" xfId="0" applyNumberFormat="1" applyFont="1" applyFill="1" applyBorder="1"/>
    <xf numFmtId="3" fontId="2" fillId="3" borderId="0" xfId="0" applyNumberFormat="1" applyFont="1" applyFill="1"/>
    <xf numFmtId="3" fontId="2" fillId="3" borderId="0" xfId="0" applyNumberFormat="1" applyFont="1" applyFill="1" applyBorder="1"/>
    <xf numFmtId="3" fontId="2" fillId="4" borderId="9" xfId="0" applyNumberFormat="1" applyFont="1" applyFill="1" applyBorder="1"/>
    <xf numFmtId="0" fontId="2" fillId="4" borderId="0" xfId="3" applyFont="1" applyFill="1"/>
    <xf numFmtId="0" fontId="4" fillId="4" borderId="0" xfId="0" applyFont="1" applyFill="1"/>
    <xf numFmtId="37" fontId="4" fillId="4" borderId="9" xfId="2" applyNumberFormat="1" applyFont="1" applyFill="1" applyBorder="1" applyAlignment="1"/>
    <xf numFmtId="0" fontId="6" fillId="3" borderId="0" xfId="0" applyFont="1" applyFill="1" applyBorder="1" applyAlignment="1">
      <alignment horizontal="right"/>
    </xf>
    <xf numFmtId="0" fontId="6" fillId="3" borderId="0" xfId="0" applyFont="1" applyFill="1" applyBorder="1" applyAlignment="1">
      <alignment horizontal="center"/>
    </xf>
    <xf numFmtId="0" fontId="5" fillId="4" borderId="0" xfId="0" applyFont="1" applyFill="1" applyBorder="1"/>
    <xf numFmtId="165" fontId="2" fillId="4" borderId="0" xfId="2" applyNumberFormat="1" applyFont="1" applyFill="1" applyBorder="1"/>
    <xf numFmtId="165" fontId="2" fillId="4" borderId="0" xfId="2" applyNumberFormat="1" applyFont="1" applyFill="1" applyBorder="1" applyAlignment="1">
      <alignment horizontal="right"/>
    </xf>
    <xf numFmtId="3" fontId="4" fillId="3" borderId="0" xfId="2" applyNumberFormat="1" applyFont="1" applyFill="1" applyBorder="1" applyAlignment="1"/>
    <xf numFmtId="4" fontId="4" fillId="3" borderId="12" xfId="2" applyNumberFormat="1" applyFont="1" applyFill="1" applyBorder="1" applyAlignment="1"/>
    <xf numFmtId="0" fontId="4" fillId="4" borderId="0" xfId="0" applyFont="1" applyFill="1" applyBorder="1"/>
    <xf numFmtId="0" fontId="6" fillId="3" borderId="0" xfId="0" applyFont="1" applyFill="1" applyBorder="1" applyAlignment="1">
      <alignment horizontal="left"/>
    </xf>
    <xf numFmtId="165" fontId="6" fillId="3" borderId="0" xfId="2" applyNumberFormat="1" applyFont="1" applyFill="1" applyBorder="1" applyAlignment="1">
      <alignment horizontal="left"/>
    </xf>
    <xf numFmtId="165" fontId="7" fillId="3" borderId="0" xfId="2" applyNumberFormat="1" applyFont="1" applyFill="1" applyBorder="1"/>
    <xf numFmtId="164" fontId="2" fillId="3" borderId="0" xfId="1" applyFont="1" applyFill="1" applyBorder="1" applyAlignment="1">
      <alignment horizontal="right"/>
    </xf>
    <xf numFmtId="164" fontId="6" fillId="3" borderId="0" xfId="1" applyFont="1" applyFill="1" applyBorder="1" applyAlignment="1">
      <alignment horizontal="left"/>
    </xf>
    <xf numFmtId="0" fontId="2" fillId="3" borderId="0" xfId="0" applyFont="1" applyFill="1" applyBorder="1" applyAlignment="1">
      <alignment horizontal="left"/>
    </xf>
    <xf numFmtId="165" fontId="2" fillId="3" borderId="0" xfId="2" applyNumberFormat="1" applyFont="1" applyFill="1" applyBorder="1" applyAlignment="1">
      <alignment horizontal="left"/>
    </xf>
    <xf numFmtId="0" fontId="8" fillId="3" borderId="0" xfId="0" applyFont="1" applyFill="1" applyBorder="1" applyAlignment="1">
      <alignment horizontal="left"/>
    </xf>
    <xf numFmtId="165" fontId="2" fillId="4" borderId="9" xfId="2" applyNumberFormat="1" applyFont="1" applyFill="1" applyBorder="1"/>
    <xf numFmtId="165" fontId="4" fillId="4" borderId="9" xfId="2" applyNumberFormat="1" applyFont="1" applyFill="1" applyBorder="1" applyAlignment="1">
      <alignment horizontal="right"/>
    </xf>
    <xf numFmtId="0" fontId="4" fillId="3" borderId="0" xfId="0" applyFont="1" applyFill="1" applyBorder="1" applyAlignment="1">
      <alignment horizontal="left"/>
    </xf>
    <xf numFmtId="165" fontId="4" fillId="4" borderId="9" xfId="2" applyNumberFormat="1" applyFont="1" applyFill="1" applyBorder="1" applyAlignment="1"/>
    <xf numFmtId="3" fontId="4" fillId="4" borderId="0" xfId="2" applyNumberFormat="1" applyFont="1" applyFill="1" applyBorder="1" applyAlignment="1"/>
    <xf numFmtId="165" fontId="4" fillId="3" borderId="0" xfId="2" applyNumberFormat="1" applyFont="1" applyFill="1" applyBorder="1" applyAlignment="1">
      <alignment horizontal="left"/>
    </xf>
    <xf numFmtId="0" fontId="2" fillId="3" borderId="6" xfId="0" applyFont="1" applyFill="1" applyBorder="1"/>
    <xf numFmtId="0" fontId="2" fillId="3" borderId="7" xfId="0" applyFont="1" applyFill="1" applyBorder="1"/>
    <xf numFmtId="37" fontId="2" fillId="4" borderId="7" xfId="0" applyNumberFormat="1" applyFont="1" applyFill="1" applyBorder="1"/>
    <xf numFmtId="0" fontId="2" fillId="3" borderId="8" xfId="0" applyFont="1" applyFill="1" applyBorder="1"/>
    <xf numFmtId="37" fontId="2" fillId="0" borderId="0" xfId="0" applyNumberFormat="1" applyFont="1" applyFill="1"/>
    <xf numFmtId="0" fontId="9" fillId="0" borderId="0" xfId="0" applyFont="1" applyBorder="1"/>
    <xf numFmtId="164" fontId="9" fillId="0" borderId="0" xfId="4" applyFont="1" applyBorder="1"/>
    <xf numFmtId="165" fontId="9" fillId="0" borderId="0" xfId="0" applyNumberFormat="1" applyFont="1" applyFill="1" applyBorder="1"/>
    <xf numFmtId="0" fontId="10" fillId="0" borderId="0" xfId="0" applyFont="1" applyBorder="1"/>
    <xf numFmtId="164" fontId="9" fillId="0" borderId="0" xfId="4" applyFont="1"/>
    <xf numFmtId="164" fontId="10" fillId="0" borderId="0" xfId="4" applyFont="1" applyBorder="1"/>
    <xf numFmtId="164" fontId="10" fillId="0" borderId="0" xfId="4" applyFont="1" applyFill="1" applyBorder="1"/>
    <xf numFmtId="165" fontId="4" fillId="0" borderId="0" xfId="2" applyNumberFormat="1" applyFont="1" applyAlignment="1">
      <alignment horizontal="center"/>
    </xf>
    <xf numFmtId="0" fontId="11" fillId="0" borderId="0" xfId="0" applyFont="1"/>
    <xf numFmtId="0" fontId="10" fillId="0" borderId="0" xfId="0" applyFont="1"/>
    <xf numFmtId="165" fontId="4" fillId="0" borderId="0" xfId="2" applyNumberFormat="1" applyFont="1" applyAlignment="1">
      <alignment horizontal="left"/>
    </xf>
    <xf numFmtId="40" fontId="2" fillId="0" borderId="0" xfId="0" applyNumberFormat="1" applyFont="1"/>
    <xf numFmtId="164" fontId="9" fillId="0" borderId="0" xfId="4" applyFont="1" applyFill="1"/>
    <xf numFmtId="0" fontId="9" fillId="0" borderId="0" xfId="0" applyFont="1"/>
    <xf numFmtId="164" fontId="10" fillId="0" borderId="0" xfId="4" applyFont="1" applyBorder="1" applyAlignment="1"/>
    <xf numFmtId="164" fontId="9" fillId="0" borderId="0" xfId="4" applyFont="1" applyBorder="1" applyAlignment="1"/>
    <xf numFmtId="164" fontId="9" fillId="0" borderId="0" xfId="4" applyFont="1" applyAlignment="1"/>
    <xf numFmtId="164" fontId="9" fillId="0" borderId="0" xfId="4" applyFont="1" applyFill="1" applyAlignment="1"/>
    <xf numFmtId="164" fontId="4" fillId="0" borderId="0" xfId="2" applyFont="1" applyAlignment="1">
      <alignment horizontal="center"/>
    </xf>
    <xf numFmtId="164" fontId="11" fillId="0" borderId="0" xfId="4" applyFont="1" applyAlignment="1"/>
    <xf numFmtId="164" fontId="4" fillId="0" borderId="0" xfId="2" applyFont="1" applyAlignment="1"/>
    <xf numFmtId="164" fontId="10" fillId="0" borderId="0" xfId="4" applyFont="1" applyAlignment="1"/>
    <xf numFmtId="166" fontId="9" fillId="0" borderId="0" xfId="0" applyNumberFormat="1" applyFont="1" applyFill="1"/>
    <xf numFmtId="166" fontId="2" fillId="0" borderId="0" xfId="0" applyNumberFormat="1" applyFont="1" applyFill="1"/>
    <xf numFmtId="166" fontId="2" fillId="0" borderId="0" xfId="0" applyNumberFormat="1" applyFont="1"/>
    <xf numFmtId="0" fontId="2" fillId="0" borderId="0" xfId="0" applyFont="1" applyFill="1" applyAlignment="1">
      <alignment horizontal="fill"/>
    </xf>
    <xf numFmtId="0" fontId="2" fillId="0" borderId="0" xfId="0" applyFont="1" applyAlignment="1">
      <alignment horizontal="fill"/>
    </xf>
    <xf numFmtId="37" fontId="2" fillId="0" borderId="0" xfId="0" applyNumberFormat="1" applyFont="1"/>
    <xf numFmtId="164" fontId="9" fillId="0" borderId="0" xfId="2" applyFont="1" applyFill="1"/>
    <xf numFmtId="166" fontId="4" fillId="0" borderId="0" xfId="0" applyNumberFormat="1" applyFont="1" applyFill="1"/>
    <xf numFmtId="0" fontId="2" fillId="0" borderId="0" xfId="0" applyFont="1" applyFill="1" applyBorder="1" applyAlignment="1">
      <alignment horizontal="left"/>
    </xf>
    <xf numFmtId="166" fontId="12" fillId="0" borderId="0" xfId="0" applyNumberFormat="1" applyFont="1"/>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165" fontId="11" fillId="0" borderId="0" xfId="4" applyNumberFormat="1" applyFont="1" applyAlignment="1">
      <alignment horizontal="center"/>
    </xf>
    <xf numFmtId="0" fontId="4" fillId="2" borderId="0"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164" fontId="13" fillId="0" borderId="0" xfId="4" applyFont="1"/>
    <xf numFmtId="164" fontId="13" fillId="0" borderId="0" xfId="4" applyFont="1" applyFill="1" applyBorder="1"/>
    <xf numFmtId="0" fontId="13" fillId="2" borderId="13" xfId="4" applyNumberFormat="1" applyFont="1" applyFill="1" applyBorder="1"/>
    <xf numFmtId="0" fontId="13" fillId="2" borderId="14" xfId="4" applyNumberFormat="1" applyFont="1" applyFill="1" applyBorder="1"/>
    <xf numFmtId="0" fontId="13" fillId="2" borderId="15" xfId="4" applyNumberFormat="1" applyFont="1" applyFill="1" applyBorder="1"/>
    <xf numFmtId="0" fontId="13" fillId="0" borderId="0" xfId="4" applyNumberFormat="1" applyFont="1" applyFill="1" applyBorder="1"/>
    <xf numFmtId="0" fontId="13" fillId="2" borderId="16" xfId="4" applyNumberFormat="1" applyFont="1" applyFill="1" applyBorder="1"/>
    <xf numFmtId="0" fontId="13" fillId="2" borderId="0" xfId="4" applyNumberFormat="1" applyFont="1" applyFill="1" applyBorder="1"/>
    <xf numFmtId="0" fontId="13" fillId="2" borderId="17" xfId="4" applyNumberFormat="1" applyFont="1" applyFill="1" applyBorder="1"/>
    <xf numFmtId="0" fontId="11" fillId="2" borderId="0" xfId="4" applyNumberFormat="1" applyFont="1" applyFill="1" applyBorder="1" applyAlignment="1">
      <alignment horizontal="center"/>
    </xf>
    <xf numFmtId="0" fontId="11" fillId="2" borderId="17" xfId="4" applyNumberFormat="1" applyFont="1" applyFill="1" applyBorder="1" applyAlignment="1">
      <alignment horizontal="center"/>
    </xf>
    <xf numFmtId="0" fontId="13" fillId="2" borderId="18" xfId="4" applyNumberFormat="1" applyFont="1" applyFill="1" applyBorder="1"/>
    <xf numFmtId="0" fontId="13" fillId="2" borderId="7" xfId="4" applyNumberFormat="1" applyFont="1" applyFill="1" applyBorder="1"/>
    <xf numFmtId="0" fontId="13" fillId="2" borderId="19" xfId="4" applyNumberFormat="1" applyFont="1" applyFill="1" applyBorder="1"/>
    <xf numFmtId="0" fontId="13" fillId="3" borderId="16" xfId="4" applyNumberFormat="1" applyFont="1" applyFill="1" applyBorder="1"/>
    <xf numFmtId="0" fontId="13" fillId="3" borderId="0" xfId="4" applyNumberFormat="1" applyFont="1" applyFill="1" applyBorder="1" applyAlignment="1">
      <alignment horizontal="center"/>
    </xf>
    <xf numFmtId="0" fontId="13" fillId="3" borderId="0" xfId="4" applyNumberFormat="1" applyFont="1" applyFill="1" applyBorder="1"/>
    <xf numFmtId="0" fontId="13" fillId="3" borderId="17" xfId="4" applyNumberFormat="1" applyFont="1" applyFill="1" applyBorder="1"/>
    <xf numFmtId="0" fontId="6" fillId="3" borderId="0" xfId="4" applyNumberFormat="1" applyFont="1" applyFill="1" applyBorder="1" applyAlignment="1">
      <alignment horizontal="center"/>
    </xf>
    <xf numFmtId="0" fontId="6" fillId="3" borderId="0" xfId="4" applyNumberFormat="1" applyFont="1" applyFill="1" applyBorder="1"/>
    <xf numFmtId="0" fontId="2" fillId="3" borderId="0" xfId="4" applyNumberFormat="1" applyFont="1" applyFill="1" applyBorder="1"/>
    <xf numFmtId="0" fontId="2" fillId="3" borderId="0" xfId="4" applyNumberFormat="1" applyFont="1" applyFill="1" applyBorder="1" applyAlignment="1">
      <alignment horizontal="center"/>
    </xf>
    <xf numFmtId="0" fontId="4" fillId="3" borderId="0" xfId="4" applyNumberFormat="1" applyFont="1" applyFill="1" applyBorder="1" applyAlignment="1">
      <alignment horizontal="center"/>
    </xf>
    <xf numFmtId="164" fontId="2" fillId="3" borderId="0" xfId="4" applyFont="1" applyFill="1" applyBorder="1" applyAlignment="1">
      <alignment horizontal="center"/>
    </xf>
    <xf numFmtId="165" fontId="2" fillId="3" borderId="0" xfId="4" applyNumberFormat="1" applyFont="1" applyFill="1" applyBorder="1"/>
    <xf numFmtId="164" fontId="13" fillId="0" borderId="0" xfId="4" applyFont="1" applyFill="1"/>
    <xf numFmtId="0" fontId="7" fillId="3" borderId="0" xfId="4" applyNumberFormat="1" applyFont="1" applyFill="1" applyBorder="1"/>
    <xf numFmtId="164" fontId="2" fillId="3" borderId="0" xfId="4" applyFont="1" applyFill="1" applyBorder="1"/>
    <xf numFmtId="0" fontId="8" fillId="3" borderId="0" xfId="4" applyNumberFormat="1" applyFont="1" applyFill="1" applyBorder="1"/>
    <xf numFmtId="167" fontId="2" fillId="3" borderId="0" xfId="4" applyNumberFormat="1" applyFont="1" applyFill="1" applyBorder="1"/>
    <xf numFmtId="0" fontId="0" fillId="0" borderId="0" xfId="0" applyAlignment="1">
      <alignment horizontal="left"/>
    </xf>
    <xf numFmtId="164" fontId="2" fillId="0" borderId="0" xfId="4" applyFont="1" applyBorder="1"/>
    <xf numFmtId="164" fontId="13" fillId="0" borderId="0" xfId="4" applyFont="1" applyBorder="1"/>
    <xf numFmtId="164" fontId="13" fillId="0" borderId="0" xfId="4" applyNumberFormat="1" applyFont="1" applyBorder="1"/>
    <xf numFmtId="0" fontId="13" fillId="3" borderId="20" xfId="4" applyNumberFormat="1" applyFont="1" applyFill="1" applyBorder="1"/>
    <xf numFmtId="164" fontId="2" fillId="3" borderId="11" xfId="4" applyFont="1" applyFill="1" applyBorder="1" applyAlignment="1">
      <alignment horizontal="center"/>
    </xf>
    <xf numFmtId="164" fontId="2" fillId="3" borderId="11" xfId="4" applyFont="1" applyFill="1" applyBorder="1"/>
    <xf numFmtId="165" fontId="2" fillId="3" borderId="11" xfId="4" applyNumberFormat="1" applyFont="1" applyFill="1" applyBorder="1"/>
    <xf numFmtId="0" fontId="13" fillId="3" borderId="21" xfId="4" applyNumberFormat="1" applyFont="1" applyFill="1" applyBorder="1"/>
    <xf numFmtId="165" fontId="4" fillId="3" borderId="0" xfId="4" applyNumberFormat="1" applyFont="1" applyFill="1" applyBorder="1"/>
    <xf numFmtId="164" fontId="2" fillId="0" borderId="0" xfId="4" applyFont="1"/>
    <xf numFmtId="164" fontId="4" fillId="3" borderId="0" xfId="4" applyFont="1" applyFill="1" applyBorder="1" applyAlignment="1">
      <alignment horizontal="center"/>
    </xf>
    <xf numFmtId="165" fontId="2" fillId="3" borderId="0" xfId="4" applyNumberFormat="1" applyFont="1" applyFill="1" applyBorder="1" applyAlignment="1">
      <alignment horizontal="right"/>
    </xf>
    <xf numFmtId="0" fontId="4" fillId="3" borderId="0" xfId="4" applyNumberFormat="1" applyFont="1" applyFill="1" applyBorder="1"/>
    <xf numFmtId="0" fontId="2" fillId="0" borderId="0" xfId="4" applyNumberFormat="1" applyFont="1" applyFill="1" applyBorder="1"/>
    <xf numFmtId="164" fontId="4" fillId="3" borderId="0" xfId="4" applyFont="1" applyFill="1" applyBorder="1"/>
    <xf numFmtId="167" fontId="4" fillId="3" borderId="0" xfId="4" applyNumberFormat="1" applyFont="1" applyFill="1" applyBorder="1"/>
    <xf numFmtId="164" fontId="4" fillId="3" borderId="0" xfId="4" applyNumberFormat="1" applyFont="1" applyFill="1" applyBorder="1"/>
    <xf numFmtId="164" fontId="6" fillId="3" borderId="0" xfId="4" applyFont="1" applyFill="1" applyBorder="1"/>
    <xf numFmtId="166" fontId="14" fillId="0" borderId="0" xfId="0" applyNumberFormat="1" applyFont="1" applyBorder="1"/>
    <xf numFmtId="0" fontId="13" fillId="0" borderId="0" xfId="4" applyNumberFormat="1" applyFont="1" applyBorder="1"/>
    <xf numFmtId="164" fontId="2" fillId="3" borderId="0" xfId="4" applyNumberFormat="1" applyFont="1" applyFill="1" applyBorder="1"/>
    <xf numFmtId="3" fontId="2" fillId="3" borderId="0" xfId="4" applyNumberFormat="1" applyFont="1" applyFill="1" applyBorder="1"/>
    <xf numFmtId="3" fontId="2" fillId="0" borderId="0" xfId="4" applyNumberFormat="1" applyFont="1" applyFill="1" applyBorder="1"/>
    <xf numFmtId="165" fontId="2" fillId="0" borderId="0" xfId="4" applyNumberFormat="1" applyFont="1" applyFill="1" applyBorder="1"/>
    <xf numFmtId="0" fontId="2" fillId="3" borderId="11" xfId="4" applyNumberFormat="1" applyFont="1" applyFill="1" applyBorder="1"/>
    <xf numFmtId="3" fontId="2" fillId="3" borderId="11" xfId="4" applyNumberFormat="1" applyFont="1" applyFill="1" applyBorder="1"/>
    <xf numFmtId="0" fontId="13" fillId="3" borderId="0" xfId="0" applyFont="1" applyFill="1" applyBorder="1"/>
    <xf numFmtId="37" fontId="13" fillId="0" borderId="0" xfId="4" applyNumberFormat="1" applyFont="1" applyFill="1" applyBorder="1"/>
    <xf numFmtId="14" fontId="13" fillId="0" borderId="0" xfId="4" applyNumberFormat="1" applyFont="1" applyFill="1" applyBorder="1"/>
    <xf numFmtId="0" fontId="13" fillId="0" borderId="0" xfId="4" applyNumberFormat="1" applyFont="1" applyFill="1" applyBorder="1" applyAlignment="1">
      <alignment horizontal="left"/>
    </xf>
    <xf numFmtId="165" fontId="13" fillId="0" borderId="0" xfId="4" applyNumberFormat="1" applyFont="1" applyFill="1" applyBorder="1"/>
    <xf numFmtId="10" fontId="13" fillId="0" borderId="0" xfId="4" applyNumberFormat="1" applyFont="1" applyFill="1" applyBorder="1" applyAlignment="1">
      <alignment horizontal="center"/>
    </xf>
    <xf numFmtId="164" fontId="13" fillId="3" borderId="0" xfId="4" applyFont="1" applyFill="1"/>
    <xf numFmtId="164" fontId="15" fillId="0" borderId="0" xfId="4" applyFont="1" applyFill="1" applyBorder="1" applyAlignment="1">
      <alignment horizontal="right"/>
    </xf>
    <xf numFmtId="164" fontId="16" fillId="3" borderId="0" xfId="4" applyFont="1" applyFill="1"/>
    <xf numFmtId="164" fontId="15" fillId="0" borderId="0" xfId="4" applyFont="1" applyFill="1" applyBorder="1"/>
    <xf numFmtId="0" fontId="2" fillId="0" borderId="0" xfId="3" applyFont="1" applyFill="1"/>
    <xf numFmtId="164" fontId="2" fillId="0" borderId="0" xfId="4" applyFont="1" applyFill="1"/>
    <xf numFmtId="0" fontId="2" fillId="2" borderId="13" xfId="4" applyNumberFormat="1" applyFont="1" applyFill="1" applyBorder="1"/>
    <xf numFmtId="0" fontId="2" fillId="2" borderId="14" xfId="4" applyNumberFormat="1" applyFont="1" applyFill="1" applyBorder="1"/>
    <xf numFmtId="0" fontId="2" fillId="2" borderId="15" xfId="4" applyNumberFormat="1" applyFont="1" applyFill="1" applyBorder="1"/>
    <xf numFmtId="0" fontId="2" fillId="2" borderId="16" xfId="4" applyNumberFormat="1" applyFont="1" applyFill="1" applyBorder="1"/>
    <xf numFmtId="0" fontId="2" fillId="2" borderId="0" xfId="4" applyNumberFormat="1" applyFont="1" applyFill="1" applyBorder="1"/>
    <xf numFmtId="0" fontId="2" fillId="2" borderId="17" xfId="4" applyNumberFormat="1" applyFont="1" applyFill="1" applyBorder="1"/>
    <xf numFmtId="0" fontId="4" fillId="2" borderId="0" xfId="4" applyNumberFormat="1" applyFont="1" applyFill="1" applyBorder="1" applyAlignment="1"/>
    <xf numFmtId="0" fontId="4" fillId="2" borderId="16" xfId="4" applyNumberFormat="1" applyFont="1" applyFill="1" applyBorder="1" applyAlignment="1">
      <alignment horizontal="center"/>
    </xf>
    <xf numFmtId="0" fontId="4" fillId="2" borderId="0" xfId="4" applyNumberFormat="1" applyFont="1" applyFill="1" applyBorder="1" applyAlignment="1">
      <alignment horizontal="center"/>
    </xf>
    <xf numFmtId="0" fontId="4" fillId="2" borderId="17" xfId="4" applyNumberFormat="1" applyFont="1" applyFill="1" applyBorder="1" applyAlignment="1">
      <alignment horizontal="center"/>
    </xf>
    <xf numFmtId="0" fontId="2" fillId="2" borderId="20" xfId="4" applyNumberFormat="1" applyFont="1" applyFill="1" applyBorder="1"/>
    <xf numFmtId="0" fontId="2" fillId="2" borderId="11" xfId="4" applyNumberFormat="1" applyFont="1" applyFill="1" applyBorder="1"/>
    <xf numFmtId="0" fontId="2" fillId="2" borderId="21" xfId="4" applyNumberFormat="1" applyFont="1" applyFill="1" applyBorder="1"/>
    <xf numFmtId="0" fontId="4" fillId="0" borderId="0" xfId="3" applyFont="1" applyFill="1" applyAlignment="1">
      <alignment horizontal="center"/>
    </xf>
    <xf numFmtId="0" fontId="4" fillId="0" borderId="0" xfId="3" applyFont="1" applyFill="1" applyAlignment="1">
      <alignment horizontal="center" wrapText="1"/>
    </xf>
    <xf numFmtId="0" fontId="4" fillId="0" borderId="0" xfId="3" applyFont="1" applyFill="1" applyAlignment="1">
      <alignment horizontal="justify"/>
    </xf>
    <xf numFmtId="0" fontId="2" fillId="0" borderId="0" xfId="3" applyFont="1" applyFill="1" applyAlignment="1">
      <alignment horizontal="justify"/>
    </xf>
    <xf numFmtId="0" fontId="4" fillId="0" borderId="0" xfId="3" applyFont="1" applyFill="1" applyAlignment="1">
      <alignment horizontal="justify" wrapText="1"/>
    </xf>
    <xf numFmtId="3" fontId="2" fillId="0" borderId="0" xfId="4" applyNumberFormat="1" applyFont="1" applyFill="1" applyAlignment="1"/>
    <xf numFmtId="3" fontId="2" fillId="0" borderId="0" xfId="4" applyNumberFormat="1" applyFont="1" applyFill="1"/>
    <xf numFmtId="164" fontId="2" fillId="0" borderId="0" xfId="2" applyFont="1" applyFill="1" applyAlignment="1"/>
    <xf numFmtId="3" fontId="2" fillId="0" borderId="0" xfId="2" applyNumberFormat="1" applyFont="1" applyFill="1" applyAlignment="1"/>
    <xf numFmtId="0" fontId="4" fillId="0" borderId="0" xfId="3" applyFont="1" applyFill="1" applyAlignment="1">
      <alignment horizontal="left"/>
    </xf>
    <xf numFmtId="3" fontId="4" fillId="4" borderId="10" xfId="4" applyNumberFormat="1" applyFont="1" applyFill="1" applyBorder="1" applyAlignment="1">
      <alignment horizontal="right"/>
    </xf>
    <xf numFmtId="3" fontId="4" fillId="0" borderId="10" xfId="4" applyNumberFormat="1" applyFont="1" applyFill="1" applyBorder="1" applyAlignment="1">
      <alignment horizontal="right"/>
    </xf>
    <xf numFmtId="0" fontId="4" fillId="0" borderId="0" xfId="3" applyFont="1" applyFill="1" applyAlignment="1">
      <alignment horizontal="justify"/>
    </xf>
    <xf numFmtId="0" fontId="2" fillId="0" borderId="0" xfId="3" applyFont="1" applyFill="1" applyAlignment="1">
      <alignment horizontal="left"/>
    </xf>
    <xf numFmtId="3" fontId="4" fillId="0" borderId="0" xfId="3" applyNumberFormat="1" applyFont="1" applyFill="1" applyBorder="1" applyAlignment="1">
      <alignment horizontal="right"/>
    </xf>
    <xf numFmtId="0" fontId="2" fillId="0" borderId="0" xfId="3" applyFont="1" applyFill="1" applyBorder="1"/>
    <xf numFmtId="3" fontId="2" fillId="0" borderId="0" xfId="4" applyNumberFormat="1" applyFont="1" applyFill="1" applyAlignment="1">
      <alignment horizontal="right" vertical="top" wrapText="1"/>
    </xf>
    <xf numFmtId="3" fontId="2" fillId="0" borderId="0" xfId="3" applyNumberFormat="1" applyFont="1" applyFill="1" applyBorder="1" applyAlignment="1">
      <alignment horizontal="right"/>
    </xf>
    <xf numFmtId="3" fontId="4" fillId="0" borderId="10" xfId="3" applyNumberFormat="1" applyFont="1" applyFill="1" applyBorder="1" applyAlignment="1">
      <alignment horizontal="right" wrapText="1"/>
    </xf>
    <xf numFmtId="3" fontId="2" fillId="0" borderId="0" xfId="4" applyNumberFormat="1" applyFont="1" applyFill="1" applyAlignment="1">
      <alignment horizontal="right" wrapText="1"/>
    </xf>
    <xf numFmtId="3" fontId="2" fillId="0" borderId="0" xfId="3" applyNumberFormat="1" applyFont="1" applyFill="1" applyAlignment="1">
      <alignment horizontal="right" vertical="top" wrapText="1"/>
    </xf>
    <xf numFmtId="3" fontId="2" fillId="0" borderId="0" xfId="3" applyNumberFormat="1" applyFont="1" applyFill="1" applyAlignment="1">
      <alignment horizontal="right" wrapText="1"/>
    </xf>
    <xf numFmtId="0" fontId="2" fillId="0" borderId="0" xfId="3" applyFont="1" applyFill="1" applyAlignment="1">
      <alignment horizontal="left" wrapText="1"/>
    </xf>
    <xf numFmtId="164" fontId="2" fillId="0" borderId="0" xfId="5" applyFont="1" applyFill="1" applyAlignment="1">
      <alignment horizontal="right" wrapText="1"/>
    </xf>
    <xf numFmtId="0" fontId="2" fillId="0" borderId="0" xfId="3" applyFont="1" applyFill="1" applyAlignment="1">
      <alignment horizontal="justify" wrapText="1"/>
    </xf>
    <xf numFmtId="3" fontId="2" fillId="0" borderId="0" xfId="4" applyNumberFormat="1" applyFont="1" applyFill="1" applyAlignment="1">
      <alignment horizontal="right"/>
    </xf>
    <xf numFmtId="0" fontId="2" fillId="0" borderId="0" xfId="3" applyFont="1" applyFill="1" applyAlignment="1">
      <alignment horizontal="right"/>
    </xf>
    <xf numFmtId="3" fontId="2" fillId="0" borderId="0" xfId="3" applyNumberFormat="1" applyFont="1" applyFill="1" applyAlignment="1">
      <alignment horizontal="right"/>
    </xf>
    <xf numFmtId="164" fontId="2" fillId="0" borderId="0" xfId="5" applyFont="1" applyFill="1"/>
    <xf numFmtId="3" fontId="2" fillId="0" borderId="0" xfId="3" applyNumberFormat="1" applyFont="1" applyFill="1"/>
    <xf numFmtId="0" fontId="17" fillId="0" borderId="0" xfId="3" applyFont="1" applyFill="1" applyAlignment="1">
      <alignment horizontal="center" wrapText="1"/>
    </xf>
    <xf numFmtId="3" fontId="2" fillId="0" borderId="7" xfId="3" applyNumberFormat="1" applyFont="1" applyFill="1" applyBorder="1" applyAlignment="1">
      <alignment horizontal="right"/>
    </xf>
    <xf numFmtId="3" fontId="2" fillId="0" borderId="0" xfId="5" applyNumberFormat="1" applyFont="1" applyFill="1" applyAlignment="1">
      <alignment horizontal="right"/>
    </xf>
    <xf numFmtId="164" fontId="2" fillId="0" borderId="0" xfId="5" applyFont="1" applyFill="1" applyAlignment="1">
      <alignment horizontal="left"/>
    </xf>
    <xf numFmtId="164" fontId="2" fillId="0" borderId="0" xfId="5" applyFont="1" applyFill="1" applyAlignment="1">
      <alignment horizontal="right"/>
    </xf>
    <xf numFmtId="0" fontId="4" fillId="0" borderId="0" xfId="3" applyFont="1" applyFill="1" applyAlignment="1">
      <alignment horizontal="left" wrapText="1"/>
    </xf>
    <xf numFmtId="3" fontId="4" fillId="0" borderId="22" xfId="3" applyNumberFormat="1" applyFont="1" applyFill="1" applyBorder="1" applyAlignment="1">
      <alignment horizontal="right" wrapText="1"/>
    </xf>
    <xf numFmtId="3" fontId="4" fillId="0" borderId="0" xfId="3" applyNumberFormat="1" applyFont="1" applyFill="1" applyBorder="1" applyAlignment="1">
      <alignment horizontal="right" wrapText="1"/>
    </xf>
    <xf numFmtId="0" fontId="2" fillId="0" borderId="0" xfId="3" applyFont="1" applyFill="1" applyBorder="1" applyAlignment="1">
      <alignment horizontal="left"/>
    </xf>
    <xf numFmtId="0" fontId="4" fillId="0" borderId="0" xfId="3" applyFont="1" applyFill="1" applyBorder="1" applyAlignment="1">
      <alignment horizontal="left"/>
    </xf>
    <xf numFmtId="4" fontId="2" fillId="0" borderId="0" xfId="3" applyNumberFormat="1" applyFont="1" applyFill="1" applyAlignment="1">
      <alignment horizontal="left"/>
    </xf>
    <xf numFmtId="0" fontId="2" fillId="0" borderId="0" xfId="3" applyFont="1" applyFill="1" applyAlignment="1">
      <alignment horizontal="left" vertical="top" wrapText="1"/>
    </xf>
    <xf numFmtId="3" fontId="2" fillId="0" borderId="7" xfId="3" applyNumberFormat="1" applyFont="1" applyFill="1" applyBorder="1"/>
    <xf numFmtId="164" fontId="2" fillId="0" borderId="0" xfId="2" applyFont="1" applyFill="1" applyAlignment="1">
      <alignment horizontal="right" vertical="top" wrapText="1"/>
    </xf>
    <xf numFmtId="4" fontId="2" fillId="0" borderId="0" xfId="3" applyNumberFormat="1" applyFont="1" applyFill="1"/>
    <xf numFmtId="0" fontId="4" fillId="0" borderId="0" xfId="3" applyFont="1" applyFill="1"/>
    <xf numFmtId="0" fontId="4" fillId="0" borderId="0" xfId="3" applyFont="1" applyFill="1" applyAlignment="1"/>
    <xf numFmtId="0" fontId="4" fillId="0" borderId="0" xfId="3" applyFont="1" applyFill="1" applyAlignment="1">
      <alignment horizontal="justify" vertical="top" wrapText="1"/>
    </xf>
    <xf numFmtId="0" fontId="4" fillId="0" borderId="0" xfId="3" applyFont="1" applyFill="1" applyAlignment="1">
      <alignment wrapText="1"/>
    </xf>
    <xf numFmtId="3" fontId="2" fillId="0" borderId="0" xfId="3" applyNumberFormat="1" applyFont="1" applyFill="1" applyAlignment="1">
      <alignment horizontal="left" vertical="top" wrapText="1"/>
    </xf>
    <xf numFmtId="3" fontId="2" fillId="0" borderId="9" xfId="3" applyNumberFormat="1" applyFont="1" applyFill="1" applyBorder="1" applyAlignment="1">
      <alignment horizontal="right"/>
    </xf>
    <xf numFmtId="3" fontId="4" fillId="0" borderId="0" xfId="3" applyNumberFormat="1" applyFont="1" applyFill="1" applyAlignment="1">
      <alignment horizontal="right"/>
    </xf>
    <xf numFmtId="3" fontId="4" fillId="0" borderId="0" xfId="3" applyNumberFormat="1" applyFont="1" applyFill="1" applyAlignment="1">
      <alignment horizontal="left" vertical="top" wrapText="1"/>
    </xf>
    <xf numFmtId="164" fontId="2" fillId="0" borderId="0" xfId="5" applyFont="1" applyFill="1" applyAlignment="1">
      <alignment horizontal="left" vertical="top" wrapText="1"/>
    </xf>
    <xf numFmtId="3" fontId="4" fillId="0" borderId="23" xfId="3" applyNumberFormat="1" applyFont="1" applyFill="1" applyBorder="1" applyAlignment="1">
      <alignment horizontal="right"/>
    </xf>
    <xf numFmtId="4" fontId="2" fillId="0" borderId="0" xfId="3" applyNumberFormat="1" applyFont="1" applyFill="1" applyAlignment="1">
      <alignment horizontal="right"/>
    </xf>
    <xf numFmtId="3" fontId="4" fillId="0" borderId="22" xfId="3" applyNumberFormat="1" applyFont="1" applyFill="1" applyBorder="1"/>
    <xf numFmtId="0" fontId="2" fillId="0" borderId="0" xfId="3" applyFont="1" applyFill="1" applyAlignment="1">
      <alignment wrapText="1"/>
    </xf>
    <xf numFmtId="167" fontId="18" fillId="0" borderId="0" xfId="3" applyNumberFormat="1" applyFont="1" applyBorder="1" applyAlignment="1"/>
    <xf numFmtId="3" fontId="4" fillId="0" borderId="11" xfId="3" applyNumberFormat="1" applyFont="1" applyFill="1" applyBorder="1" applyAlignment="1">
      <alignment horizontal="right"/>
    </xf>
    <xf numFmtId="4" fontId="4" fillId="0" borderId="0" xfId="3" applyNumberFormat="1" applyFont="1" applyFill="1" applyBorder="1" applyAlignment="1">
      <alignment horizontal="right"/>
    </xf>
    <xf numFmtId="3" fontId="4" fillId="0" borderId="10" xfId="3" applyNumberFormat="1" applyFont="1" applyFill="1" applyBorder="1" applyAlignment="1">
      <alignment horizontal="right"/>
    </xf>
    <xf numFmtId="4" fontId="2" fillId="0" borderId="0" xfId="3" applyNumberFormat="1" applyFont="1" applyFill="1" applyBorder="1" applyAlignment="1">
      <alignment horizontal="right"/>
    </xf>
    <xf numFmtId="3" fontId="4" fillId="0" borderId="7" xfId="3" applyNumberFormat="1" applyFont="1" applyFill="1" applyBorder="1" applyAlignment="1">
      <alignment horizontal="right"/>
    </xf>
    <xf numFmtId="4" fontId="2" fillId="4" borderId="0" xfId="3" applyNumberFormat="1" applyFont="1" applyFill="1"/>
    <xf numFmtId="3" fontId="2" fillId="0" borderId="9" xfId="4" applyNumberFormat="1" applyFont="1" applyFill="1" applyBorder="1" applyAlignment="1">
      <alignment horizontal="right"/>
    </xf>
    <xf numFmtId="3" fontId="2" fillId="0" borderId="9" xfId="4" applyNumberFormat="1" applyFont="1" applyFill="1" applyBorder="1"/>
    <xf numFmtId="164" fontId="2" fillId="4" borderId="0" xfId="4" applyFont="1" applyFill="1"/>
    <xf numFmtId="3" fontId="4" fillId="0" borderId="0" xfId="3" applyNumberFormat="1" applyFont="1" applyFill="1"/>
    <xf numFmtId="3" fontId="4" fillId="0" borderId="0" xfId="4" applyNumberFormat="1" applyFont="1" applyFill="1"/>
    <xf numFmtId="3" fontId="4" fillId="0" borderId="11" xfId="3" applyNumberFormat="1" applyFont="1" applyFill="1" applyBorder="1"/>
    <xf numFmtId="164" fontId="2" fillId="0" borderId="0" xfId="4" applyFont="1" applyFill="1" applyBorder="1" applyAlignment="1">
      <alignment horizontal="left"/>
    </xf>
    <xf numFmtId="0" fontId="4" fillId="0" borderId="0" xfId="3" applyFont="1" applyFill="1" applyAlignment="1">
      <alignment horizontal="center" wrapText="1"/>
    </xf>
    <xf numFmtId="0" fontId="4" fillId="0" borderId="0" xfId="3" applyFont="1" applyFill="1" applyAlignment="1">
      <alignment horizontal="center"/>
    </xf>
    <xf numFmtId="0" fontId="4" fillId="0" borderId="0" xfId="3" applyFont="1" applyFill="1" applyAlignment="1">
      <alignment horizontal="center" vertical="top" wrapText="1"/>
    </xf>
    <xf numFmtId="3" fontId="2" fillId="0" borderId="0" xfId="4" applyNumberFormat="1" applyFont="1" applyFill="1" applyBorder="1" applyAlignment="1">
      <alignment horizontal="right"/>
    </xf>
    <xf numFmtId="0" fontId="2" fillId="0" borderId="0" xfId="3" applyFont="1" applyFill="1" applyBorder="1" applyAlignment="1">
      <alignment horizontal="justify"/>
    </xf>
    <xf numFmtId="3" fontId="2" fillId="0" borderId="0" xfId="3" applyNumberFormat="1" applyFont="1" applyFill="1" applyBorder="1" applyAlignment="1">
      <alignment horizontal="right" wrapText="1"/>
    </xf>
    <xf numFmtId="0" fontId="2" fillId="4" borderId="0" xfId="3" applyFont="1" applyFill="1" applyAlignment="1">
      <alignment horizontal="justify" wrapText="1"/>
    </xf>
    <xf numFmtId="3" fontId="2" fillId="0" borderId="9" xfId="3" applyNumberFormat="1" applyFont="1" applyFill="1" applyBorder="1" applyAlignment="1">
      <alignment horizontal="right" wrapText="1"/>
    </xf>
    <xf numFmtId="3" fontId="4" fillId="0" borderId="0" xfId="3" applyNumberFormat="1" applyFont="1" applyFill="1" applyBorder="1" applyAlignment="1">
      <alignment horizontal="left"/>
    </xf>
    <xf numFmtId="3" fontId="4" fillId="0" borderId="0" xfId="3" applyNumberFormat="1" applyFont="1" applyFill="1" applyBorder="1"/>
    <xf numFmtId="4" fontId="4" fillId="0" borderId="0" xfId="3" applyNumberFormat="1" applyFont="1" applyFill="1" applyBorder="1" applyAlignment="1">
      <alignment horizontal="right" wrapText="1"/>
    </xf>
    <xf numFmtId="3" fontId="2" fillId="0" borderId="0" xfId="2" applyNumberFormat="1" applyFont="1" applyFill="1" applyAlignment="1">
      <alignment wrapText="1"/>
    </xf>
    <xf numFmtId="3" fontId="4" fillId="0" borderId="0" xfId="3" applyNumberFormat="1" applyFont="1" applyFill="1" applyAlignment="1">
      <alignment horizontal="center"/>
    </xf>
    <xf numFmtId="164" fontId="2" fillId="0" borderId="0" xfId="5" applyFont="1" applyFill="1" applyAlignment="1">
      <alignment wrapText="1"/>
    </xf>
    <xf numFmtId="3" fontId="2" fillId="0" borderId="0" xfId="2" applyNumberFormat="1" applyFont="1" applyFill="1" applyBorder="1" applyAlignment="1"/>
    <xf numFmtId="41" fontId="2" fillId="0" borderId="0" xfId="2" applyNumberFormat="1" applyFont="1" applyFill="1" applyAlignment="1">
      <alignment wrapText="1"/>
    </xf>
    <xf numFmtId="3" fontId="4" fillId="0" borderId="10" xfId="3" applyNumberFormat="1" applyFont="1" applyFill="1" applyBorder="1"/>
    <xf numFmtId="164" fontId="4" fillId="0" borderId="0" xfId="4" applyFont="1" applyFill="1"/>
    <xf numFmtId="3" fontId="4" fillId="0" borderId="0" xfId="4" applyNumberFormat="1" applyFont="1" applyFill="1" applyBorder="1"/>
    <xf numFmtId="3" fontId="4" fillId="0" borderId="11" xfId="4" applyNumberFormat="1" applyFont="1" applyFill="1" applyBorder="1"/>
    <xf numFmtId="0" fontId="4" fillId="4" borderId="0" xfId="3" applyFont="1" applyFill="1" applyAlignment="1">
      <alignment horizontal="justify"/>
    </xf>
    <xf numFmtId="3" fontId="4" fillId="0" borderId="0" xfId="4" applyNumberFormat="1" applyFont="1" applyFill="1" applyAlignment="1">
      <alignment horizontal="right"/>
    </xf>
    <xf numFmtId="3" fontId="2" fillId="0" borderId="9" xfId="5" applyNumberFormat="1" applyFont="1" applyFill="1" applyBorder="1"/>
    <xf numFmtId="3" fontId="2" fillId="0" borderId="0" xfId="5" applyNumberFormat="1" applyFont="1" applyFill="1"/>
    <xf numFmtId="0" fontId="19" fillId="0" borderId="0" xfId="3" applyFont="1"/>
    <xf numFmtId="0" fontId="19" fillId="0" borderId="0" xfId="3" applyFont="1" applyFill="1"/>
    <xf numFmtId="164" fontId="19" fillId="0" borderId="0" xfId="5" applyFont="1" applyFill="1"/>
    <xf numFmtId="164" fontId="19" fillId="0" borderId="0" xfId="3" applyNumberFormat="1" applyFont="1" applyFill="1"/>
    <xf numFmtId="164" fontId="19" fillId="0" borderId="0" xfId="2" applyFont="1" applyFill="1"/>
    <xf numFmtId="164" fontId="19" fillId="0" borderId="0" xfId="2" applyFont="1"/>
    <xf numFmtId="43" fontId="19" fillId="0" borderId="0" xfId="3" applyNumberFormat="1" applyFont="1" applyFill="1"/>
    <xf numFmtId="0" fontId="20" fillId="0" borderId="0" xfId="3" applyFont="1"/>
    <xf numFmtId="164" fontId="21" fillId="0" borderId="0" xfId="5" applyFont="1" applyFill="1" applyAlignment="1">
      <alignment wrapText="1"/>
    </xf>
    <xf numFmtId="0" fontId="21" fillId="0" borderId="0" xfId="3" applyFont="1" applyFill="1" applyAlignment="1">
      <alignment wrapText="1"/>
    </xf>
    <xf numFmtId="43" fontId="21" fillId="0" borderId="0" xfId="3" applyNumberFormat="1" applyFont="1" applyFill="1" applyAlignment="1">
      <alignment wrapText="1"/>
    </xf>
    <xf numFmtId="0" fontId="22" fillId="0" borderId="0" xfId="3" applyFont="1" applyFill="1"/>
    <xf numFmtId="0" fontId="21" fillId="0" borderId="0" xfId="3" applyFont="1" applyFill="1"/>
    <xf numFmtId="43" fontId="21" fillId="0" borderId="0" xfId="3" applyNumberFormat="1" applyFont="1" applyFill="1"/>
    <xf numFmtId="164" fontId="21" fillId="0" borderId="0" xfId="2" applyFont="1" applyFill="1"/>
    <xf numFmtId="0" fontId="22" fillId="0" borderId="0" xfId="3" applyFont="1" applyFill="1" applyAlignment="1">
      <alignment horizontal="center"/>
    </xf>
    <xf numFmtId="0" fontId="22" fillId="0" borderId="0" xfId="3" applyFont="1" applyFill="1" applyAlignment="1">
      <alignment horizontal="left" wrapText="1"/>
    </xf>
    <xf numFmtId="0" fontId="22" fillId="0" borderId="0" xfId="3" applyFont="1" applyFill="1" applyAlignment="1">
      <alignment wrapText="1"/>
    </xf>
    <xf numFmtId="164" fontId="21" fillId="0" borderId="0" xfId="4" applyFont="1" applyFill="1" applyAlignment="1"/>
    <xf numFmtId="164" fontId="21" fillId="0" borderId="0" xfId="4" applyFont="1" applyFill="1"/>
    <xf numFmtId="164" fontId="22" fillId="0" borderId="0" xfId="4" applyFont="1" applyFill="1"/>
    <xf numFmtId="164" fontId="22" fillId="0" borderId="0" xfId="4" applyFont="1" applyFill="1" applyAlignment="1">
      <alignment horizontal="center"/>
    </xf>
    <xf numFmtId="164" fontId="22" fillId="0" borderId="11" xfId="4" applyFont="1" applyFill="1" applyBorder="1"/>
    <xf numFmtId="164" fontId="22" fillId="0" borderId="11" xfId="4" applyFont="1" applyFill="1" applyBorder="1" applyAlignment="1">
      <alignment horizontal="right"/>
    </xf>
    <xf numFmtId="164" fontId="22" fillId="0" borderId="0" xfId="4" applyFont="1" applyFill="1" applyBorder="1" applyAlignment="1">
      <alignment horizontal="right"/>
    </xf>
    <xf numFmtId="164" fontId="19" fillId="0" borderId="0" xfId="2" applyFont="1" applyFill="1" applyAlignment="1">
      <alignment horizontal="center"/>
    </xf>
    <xf numFmtId="0" fontId="19" fillId="0" borderId="0" xfId="3" applyFont="1" applyFill="1" applyAlignment="1"/>
    <xf numFmtId="43" fontId="19" fillId="0" borderId="0" xfId="3" applyNumberFormat="1" applyFont="1"/>
    <xf numFmtId="0" fontId="23" fillId="0" borderId="0" xfId="3" applyFont="1"/>
    <xf numFmtId="0" fontId="24" fillId="0" borderId="0" xfId="3" applyFont="1" applyFill="1"/>
    <xf numFmtId="164" fontId="24" fillId="0" borderId="0" xfId="2" applyFont="1" applyFill="1" applyAlignment="1">
      <alignment horizontal="center"/>
    </xf>
    <xf numFmtId="0" fontId="24" fillId="0" borderId="0" xfId="3" applyFont="1"/>
    <xf numFmtId="43" fontId="24" fillId="0" borderId="0" xfId="3" applyNumberFormat="1" applyFont="1" applyFill="1"/>
    <xf numFmtId="164" fontId="24" fillId="0" borderId="0" xfId="3" applyNumberFormat="1" applyFont="1" applyFill="1"/>
    <xf numFmtId="164" fontId="21" fillId="0" borderId="0" xfId="5" applyFont="1" applyFill="1"/>
    <xf numFmtId="43" fontId="22" fillId="0" borderId="0" xfId="3" applyNumberFormat="1" applyFont="1" applyFill="1" applyAlignment="1">
      <alignment horizontal="center"/>
    </xf>
    <xf numFmtId="164" fontId="21" fillId="0" borderId="0" xfId="2" applyFont="1" applyFill="1" applyAlignment="1">
      <alignment horizontal="center"/>
    </xf>
    <xf numFmtId="43" fontId="20" fillId="0" borderId="0" xfId="3" applyNumberFormat="1" applyFont="1" applyFill="1"/>
    <xf numFmtId="164" fontId="22" fillId="0" borderId="9" xfId="4" applyFont="1" applyFill="1" applyBorder="1"/>
    <xf numFmtId="164" fontId="19" fillId="0" borderId="0" xfId="2" applyFont="1" applyFill="1" applyBorder="1"/>
    <xf numFmtId="4" fontId="19" fillId="0" borderId="0" xfId="3" applyNumberFormat="1" applyFont="1" applyFill="1"/>
    <xf numFmtId="164" fontId="20" fillId="0" borderId="0" xfId="5" applyFont="1" applyFill="1"/>
    <xf numFmtId="0" fontId="4" fillId="2" borderId="0" xfId="0" applyFont="1" applyFill="1" applyBorder="1" applyAlignment="1"/>
    <xf numFmtId="0" fontId="2" fillId="2" borderId="6" xfId="0" applyFont="1" applyFill="1" applyBorder="1"/>
    <xf numFmtId="0" fontId="2" fillId="2" borderId="7" xfId="0" applyFont="1" applyFill="1" applyBorder="1"/>
    <xf numFmtId="0" fontId="2" fillId="2" borderId="8" xfId="0" applyFont="1" applyFill="1" applyBorder="1"/>
    <xf numFmtId="0" fontId="5" fillId="0" borderId="0" xfId="0" applyFont="1" applyFill="1" applyBorder="1" applyAlignment="1">
      <alignment horizontal="center"/>
    </xf>
    <xf numFmtId="164" fontId="2" fillId="3" borderId="0" xfId="2" applyFont="1" applyFill="1" applyBorder="1"/>
    <xf numFmtId="3" fontId="2" fillId="4" borderId="0" xfId="0" applyNumberFormat="1" applyFont="1" applyFill="1"/>
    <xf numFmtId="164" fontId="2" fillId="4" borderId="0" xfId="2" applyFont="1" applyFill="1" applyBorder="1"/>
    <xf numFmtId="3" fontId="2" fillId="4" borderId="0" xfId="2" applyNumberFormat="1" applyFont="1" applyFill="1" applyBorder="1"/>
    <xf numFmtId="3" fontId="2" fillId="4" borderId="0" xfId="1" applyNumberFormat="1" applyFont="1" applyFill="1"/>
    <xf numFmtId="164" fontId="2" fillId="0" borderId="0" xfId="2" applyFont="1" applyFill="1" applyBorder="1"/>
    <xf numFmtId="0" fontId="4" fillId="3" borderId="0" xfId="0" applyFont="1" applyFill="1" applyBorder="1" applyAlignment="1">
      <alignment horizontal="right"/>
    </xf>
    <xf numFmtId="37" fontId="4" fillId="3" borderId="12" xfId="2" applyNumberFormat="1" applyFont="1" applyFill="1" applyBorder="1"/>
    <xf numFmtId="37" fontId="2" fillId="3" borderId="0" xfId="2" applyNumberFormat="1" applyFont="1" applyFill="1" applyBorder="1"/>
    <xf numFmtId="0" fontId="7" fillId="3" borderId="0" xfId="0" applyFont="1" applyFill="1" applyBorder="1" applyAlignment="1">
      <alignment horizontal="right"/>
    </xf>
    <xf numFmtId="164" fontId="2" fillId="3" borderId="0" xfId="2" applyFont="1" applyFill="1"/>
    <xf numFmtId="164" fontId="2" fillId="3" borderId="0" xfId="2" applyFont="1" applyFill="1" applyBorder="1" applyAlignment="1">
      <alignment horizontal="left"/>
    </xf>
    <xf numFmtId="37" fontId="2" fillId="3" borderId="0" xfId="2" applyNumberFormat="1" applyFont="1" applyFill="1" applyBorder="1" applyAlignment="1">
      <alignment horizontal="right"/>
    </xf>
    <xf numFmtId="164" fontId="2" fillId="0" borderId="0" xfId="2" applyFont="1" applyFill="1" applyBorder="1" applyAlignment="1"/>
    <xf numFmtId="164" fontId="2" fillId="3" borderId="0" xfId="2" applyFont="1" applyFill="1" applyBorder="1" applyAlignment="1"/>
    <xf numFmtId="37" fontId="2" fillId="4" borderId="0" xfId="2" applyNumberFormat="1" applyFont="1" applyFill="1" applyBorder="1" applyAlignment="1">
      <alignment horizontal="right"/>
    </xf>
    <xf numFmtId="164" fontId="2" fillId="5" borderId="0" xfId="2" applyFont="1" applyFill="1" applyBorder="1" applyAlignment="1"/>
    <xf numFmtId="37" fontId="2" fillId="3" borderId="9" xfId="2" applyNumberFormat="1" applyFont="1" applyFill="1" applyBorder="1" applyAlignment="1">
      <alignment horizontal="right"/>
    </xf>
    <xf numFmtId="37" fontId="4" fillId="3" borderId="0" xfId="2" applyNumberFormat="1" applyFont="1" applyFill="1" applyBorder="1" applyAlignment="1">
      <alignment horizontal="right"/>
    </xf>
    <xf numFmtId="164" fontId="2" fillId="5" borderId="0" xfId="2" applyFont="1" applyFill="1" applyBorder="1" applyAlignment="1">
      <alignment horizontal="left"/>
    </xf>
    <xf numFmtId="168" fontId="4" fillId="3" borderId="0" xfId="2" applyNumberFormat="1" applyFont="1" applyFill="1" applyBorder="1" applyAlignment="1">
      <alignment horizontal="right"/>
    </xf>
    <xf numFmtId="165" fontId="2" fillId="3" borderId="0" xfId="0" applyNumberFormat="1" applyFont="1" applyFill="1" applyBorder="1"/>
    <xf numFmtId="165" fontId="2" fillId="3" borderId="7" xfId="0" applyNumberFormat="1" applyFont="1" applyFill="1" applyBorder="1"/>
    <xf numFmtId="165" fontId="9" fillId="0" borderId="0" xfId="0" applyNumberFormat="1" applyFont="1" applyBorder="1"/>
    <xf numFmtId="165" fontId="11" fillId="0" borderId="0" xfId="4" applyNumberFormat="1" applyFont="1" applyAlignment="1"/>
    <xf numFmtId="164" fontId="10" fillId="0" borderId="0" xfId="4" applyFont="1" applyBorder="1" applyAlignment="1">
      <alignment horizontal="right"/>
    </xf>
    <xf numFmtId="164" fontId="11" fillId="0" borderId="0" xfId="4" applyFont="1" applyAlignment="1">
      <alignment horizontal="left"/>
    </xf>
    <xf numFmtId="166" fontId="9" fillId="0" borderId="0" xfId="0" applyNumberFormat="1" applyFont="1"/>
    <xf numFmtId="0" fontId="2" fillId="0" borderId="0" xfId="3" applyFont="1"/>
    <xf numFmtId="40" fontId="2" fillId="0" borderId="0" xfId="3" applyNumberFormat="1" applyFont="1"/>
    <xf numFmtId="0" fontId="2" fillId="2" borderId="1" xfId="3" applyFont="1" applyFill="1" applyBorder="1"/>
    <xf numFmtId="164" fontId="2" fillId="2" borderId="2" xfId="4" applyFont="1" applyFill="1" applyBorder="1"/>
    <xf numFmtId="40" fontId="2" fillId="2" borderId="2" xfId="3" applyNumberFormat="1" applyFont="1" applyFill="1" applyBorder="1"/>
    <xf numFmtId="40" fontId="2" fillId="2" borderId="3" xfId="3" applyNumberFormat="1" applyFont="1" applyFill="1" applyBorder="1"/>
    <xf numFmtId="0" fontId="2" fillId="2" borderId="4" xfId="3" applyFont="1" applyFill="1" applyBorder="1"/>
    <xf numFmtId="164" fontId="2" fillId="2" borderId="0" xfId="4" applyFont="1" applyFill="1" applyBorder="1"/>
    <xf numFmtId="40" fontId="2" fillId="2" borderId="0" xfId="3" applyNumberFormat="1" applyFont="1" applyFill="1" applyBorder="1"/>
    <xf numFmtId="40" fontId="2" fillId="2" borderId="5" xfId="3" applyNumberFormat="1" applyFont="1" applyFill="1" applyBorder="1"/>
    <xf numFmtId="0" fontId="4" fillId="2" borderId="4" xfId="3" applyFont="1" applyFill="1" applyBorder="1" applyAlignment="1"/>
    <xf numFmtId="0" fontId="4" fillId="2" borderId="0" xfId="3" applyFont="1" applyFill="1" applyBorder="1" applyAlignment="1"/>
    <xf numFmtId="0" fontId="4" fillId="2" borderId="5" xfId="3" applyFont="1" applyFill="1" applyBorder="1" applyAlignment="1"/>
    <xf numFmtId="0" fontId="4" fillId="2" borderId="4" xfId="3" applyFont="1" applyFill="1" applyBorder="1" applyAlignment="1">
      <alignment horizontal="center"/>
    </xf>
    <xf numFmtId="0" fontId="4" fillId="2" borderId="0" xfId="3" applyFont="1" applyFill="1" applyBorder="1" applyAlignment="1">
      <alignment horizontal="center"/>
    </xf>
    <xf numFmtId="0" fontId="4" fillId="2" borderId="5" xfId="3" applyFont="1" applyFill="1" applyBorder="1" applyAlignment="1">
      <alignment horizontal="center"/>
    </xf>
    <xf numFmtId="0" fontId="4" fillId="2" borderId="5" xfId="3" applyFont="1" applyFill="1" applyBorder="1" applyAlignment="1">
      <alignment horizontal="center"/>
    </xf>
    <xf numFmtId="0" fontId="2" fillId="2" borderId="6" xfId="3" applyFont="1" applyFill="1" applyBorder="1"/>
    <xf numFmtId="164" fontId="2" fillId="2" borderId="7" xfId="4" applyFont="1" applyFill="1" applyBorder="1"/>
    <xf numFmtId="40" fontId="2" fillId="2" borderId="7" xfId="3" applyNumberFormat="1" applyFont="1" applyFill="1" applyBorder="1"/>
    <xf numFmtId="40" fontId="2" fillId="2" borderId="8" xfId="3" applyNumberFormat="1" applyFont="1" applyFill="1" applyBorder="1"/>
    <xf numFmtId="0" fontId="4" fillId="3" borderId="1" xfId="3" applyFont="1" applyFill="1" applyBorder="1"/>
    <xf numFmtId="164" fontId="4" fillId="3" borderId="2" xfId="4" applyFont="1" applyFill="1" applyBorder="1"/>
    <xf numFmtId="40" fontId="4" fillId="3" borderId="2" xfId="3" applyNumberFormat="1" applyFont="1" applyFill="1" applyBorder="1"/>
    <xf numFmtId="40" fontId="4" fillId="3" borderId="3" xfId="3" applyNumberFormat="1" applyFont="1" applyFill="1" applyBorder="1"/>
    <xf numFmtId="0" fontId="7" fillId="3" borderId="4" xfId="3" applyFont="1" applyFill="1" applyBorder="1"/>
    <xf numFmtId="40" fontId="4" fillId="3" borderId="0" xfId="3" applyNumberFormat="1" applyFont="1" applyFill="1" applyBorder="1"/>
    <xf numFmtId="40" fontId="2" fillId="3" borderId="5" xfId="3" applyNumberFormat="1" applyFont="1" applyFill="1" applyBorder="1"/>
    <xf numFmtId="0" fontId="5" fillId="3" borderId="4" xfId="3" applyFont="1" applyFill="1" applyBorder="1"/>
    <xf numFmtId="0" fontId="5" fillId="3" borderId="0" xfId="3" applyFont="1" applyFill="1" applyBorder="1" applyAlignment="1">
      <alignment horizontal="center"/>
    </xf>
    <xf numFmtId="0" fontId="5" fillId="3" borderId="5" xfId="3" applyFont="1" applyFill="1" applyBorder="1" applyAlignment="1">
      <alignment horizontal="center"/>
    </xf>
    <xf numFmtId="0" fontId="4" fillId="3" borderId="4" xfId="3" applyFont="1" applyFill="1" applyBorder="1"/>
    <xf numFmtId="165" fontId="4" fillId="3" borderId="5" xfId="4" applyNumberFormat="1" applyFont="1" applyFill="1" applyBorder="1"/>
    <xf numFmtId="0" fontId="2" fillId="4" borderId="4" xfId="3" applyFont="1" applyFill="1" applyBorder="1"/>
    <xf numFmtId="165" fontId="2" fillId="3" borderId="5" xfId="4" applyNumberFormat="1" applyFont="1" applyFill="1" applyBorder="1"/>
    <xf numFmtId="165" fontId="2" fillId="4" borderId="0" xfId="4" applyNumberFormat="1" applyFont="1" applyFill="1" applyBorder="1"/>
    <xf numFmtId="0" fontId="2" fillId="3" borderId="4" xfId="3" applyFont="1" applyFill="1" applyBorder="1"/>
    <xf numFmtId="165" fontId="2" fillId="4" borderId="0" xfId="4" applyNumberFormat="1" applyFont="1" applyFill="1" applyBorder="1" applyAlignment="1">
      <alignment horizontal="right"/>
    </xf>
    <xf numFmtId="164" fontId="4" fillId="4" borderId="0" xfId="4" applyFont="1" applyFill="1" applyBorder="1"/>
    <xf numFmtId="40" fontId="4" fillId="4" borderId="0" xfId="3" applyNumberFormat="1" applyFont="1" applyFill="1" applyBorder="1"/>
    <xf numFmtId="165" fontId="2" fillId="4" borderId="5" xfId="4" applyNumberFormat="1" applyFont="1" applyFill="1" applyBorder="1"/>
    <xf numFmtId="0" fontId="2" fillId="0" borderId="4" xfId="3" applyFont="1" applyFill="1" applyBorder="1"/>
    <xf numFmtId="164" fontId="2" fillId="4" borderId="0" xfId="1" applyFont="1" applyFill="1"/>
    <xf numFmtId="165" fontId="2" fillId="4" borderId="9" xfId="4" applyNumberFormat="1" applyFont="1" applyFill="1" applyBorder="1" applyAlignment="1">
      <alignment horizontal="right"/>
    </xf>
    <xf numFmtId="165" fontId="2" fillId="3" borderId="9" xfId="4" applyNumberFormat="1" applyFont="1" applyFill="1" applyBorder="1"/>
    <xf numFmtId="165" fontId="4" fillId="3" borderId="12" xfId="4" applyNumberFormat="1" applyFont="1" applyFill="1" applyBorder="1"/>
    <xf numFmtId="165" fontId="2" fillId="3" borderId="24" xfId="4" applyNumberFormat="1" applyFont="1" applyFill="1" applyBorder="1"/>
    <xf numFmtId="0" fontId="2" fillId="5" borderId="4" xfId="3" applyFont="1" applyFill="1" applyBorder="1"/>
    <xf numFmtId="165" fontId="25" fillId="3" borderId="0" xfId="4" applyNumberFormat="1" applyFont="1" applyFill="1" applyBorder="1"/>
    <xf numFmtId="169" fontId="2" fillId="4" borderId="0" xfId="3" applyNumberFormat="1" applyFont="1" applyFill="1"/>
    <xf numFmtId="0" fontId="9" fillId="3" borderId="4" xfId="3" applyFont="1" applyFill="1" applyBorder="1"/>
    <xf numFmtId="164" fontId="9" fillId="3" borderId="0" xfId="4" applyFont="1" applyFill="1" applyBorder="1"/>
    <xf numFmtId="40" fontId="9" fillId="3" borderId="0" xfId="3" applyNumberFormat="1" applyFont="1" applyFill="1" applyBorder="1"/>
    <xf numFmtId="165" fontId="9" fillId="3" borderId="0" xfId="4" applyNumberFormat="1" applyFont="1" applyFill="1" applyBorder="1"/>
    <xf numFmtId="0" fontId="9" fillId="3" borderId="4" xfId="3" applyFont="1" applyFill="1" applyBorder="1" applyAlignment="1"/>
    <xf numFmtId="0" fontId="9" fillId="3" borderId="0" xfId="3" applyFont="1" applyFill="1" applyBorder="1" applyAlignment="1"/>
    <xf numFmtId="0" fontId="7" fillId="3" borderId="5" xfId="3" applyFont="1" applyFill="1" applyBorder="1" applyAlignment="1"/>
    <xf numFmtId="0" fontId="7" fillId="3" borderId="4" xfId="3" applyFont="1" applyFill="1" applyBorder="1" applyAlignment="1"/>
    <xf numFmtId="0" fontId="7" fillId="3" borderId="0" xfId="3" applyFont="1" applyFill="1" applyBorder="1" applyAlignment="1"/>
    <xf numFmtId="0" fontId="7" fillId="3" borderId="6" xfId="3" applyFont="1" applyFill="1" applyBorder="1" applyAlignment="1"/>
    <xf numFmtId="0" fontId="7" fillId="3" borderId="7" xfId="3" applyFont="1" applyFill="1" applyBorder="1" applyAlignment="1"/>
    <xf numFmtId="0" fontId="7" fillId="3" borderId="8" xfId="3" applyFont="1" applyFill="1" applyBorder="1" applyAlignment="1"/>
    <xf numFmtId="0" fontId="4" fillId="2" borderId="25" xfId="3" applyFont="1" applyFill="1" applyBorder="1" applyAlignment="1">
      <alignment horizontal="right" vertical="center"/>
    </xf>
    <xf numFmtId="164" fontId="4" fillId="2" borderId="26" xfId="4" applyFont="1" applyFill="1" applyBorder="1"/>
    <xf numFmtId="40" fontId="4" fillId="2" borderId="26" xfId="3" applyNumberFormat="1" applyFont="1" applyFill="1" applyBorder="1"/>
    <xf numFmtId="38" fontId="4" fillId="2" borderId="26" xfId="3" applyNumberFormat="1" applyFont="1" applyFill="1" applyBorder="1"/>
    <xf numFmtId="38" fontId="4" fillId="2" borderId="27" xfId="3" applyNumberFormat="1" applyFont="1" applyFill="1" applyBorder="1"/>
    <xf numFmtId="40" fontId="2" fillId="0" borderId="0" xfId="3" applyNumberFormat="1" applyFont="1" applyFill="1"/>
    <xf numFmtId="0" fontId="9" fillId="0" borderId="0" xfId="0" applyFont="1" applyFill="1" applyBorder="1"/>
    <xf numFmtId="164" fontId="9" fillId="0" borderId="0" xfId="4" applyFont="1" applyFill="1" applyBorder="1"/>
    <xf numFmtId="0" fontId="10" fillId="0" borderId="0" xfId="0" applyFont="1" applyFill="1" applyBorder="1"/>
    <xf numFmtId="0" fontId="11" fillId="0" borderId="0" xfId="0" applyFont="1" applyFill="1"/>
    <xf numFmtId="0" fontId="10" fillId="0" borderId="0" xfId="0" applyFont="1" applyFill="1"/>
    <xf numFmtId="165" fontId="11" fillId="0" borderId="0" xfId="4" applyNumberFormat="1" applyFont="1" applyFill="1" applyAlignment="1"/>
    <xf numFmtId="164" fontId="4" fillId="0" borderId="0" xfId="4" applyFont="1" applyFill="1" applyAlignment="1">
      <alignment horizontal="left"/>
    </xf>
    <xf numFmtId="165" fontId="4" fillId="0" borderId="0" xfId="4" applyNumberFormat="1" applyFont="1" applyFill="1" applyAlignment="1"/>
    <xf numFmtId="0" fontId="9" fillId="0" borderId="0" xfId="0" applyFont="1" applyFill="1"/>
    <xf numFmtId="164" fontId="10" fillId="0" borderId="0" xfId="4" applyFont="1" applyFill="1" applyBorder="1" applyAlignment="1">
      <alignment horizontal="left"/>
    </xf>
    <xf numFmtId="164" fontId="9" fillId="0" borderId="0" xfId="4" applyFont="1" applyFill="1" applyBorder="1" applyAlignment="1"/>
    <xf numFmtId="38" fontId="4" fillId="0" borderId="0" xfId="3" applyNumberFormat="1" applyFont="1" applyFill="1" applyAlignment="1"/>
    <xf numFmtId="164" fontId="11" fillId="0" borderId="0" xfId="4" applyFont="1" applyFill="1" applyAlignment="1"/>
    <xf numFmtId="164" fontId="10" fillId="0" borderId="0" xfId="4" applyFont="1" applyFill="1" applyAlignment="1"/>
    <xf numFmtId="165" fontId="4" fillId="0" borderId="0" xfId="4" applyNumberFormat="1" applyFont="1" applyFill="1" applyAlignment="1">
      <alignment horizontal="center"/>
    </xf>
    <xf numFmtId="40" fontId="26" fillId="0" borderId="0" xfId="3" applyNumberFormat="1" applyFont="1"/>
    <xf numFmtId="0" fontId="27" fillId="0" borderId="0" xfId="0" applyFont="1"/>
    <xf numFmtId="0" fontId="28" fillId="0" borderId="28"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9" xfId="0" applyFont="1" applyFill="1" applyBorder="1" applyAlignment="1">
      <alignment horizontal="center" vertical="center"/>
    </xf>
    <xf numFmtId="0" fontId="28" fillId="0" borderId="30"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24"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24" xfId="0" applyFont="1" applyFill="1" applyBorder="1" applyAlignment="1">
      <alignment horizontal="center" vertical="center"/>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0" fontId="30" fillId="0" borderId="32" xfId="0" applyFont="1" applyFill="1" applyBorder="1" applyAlignment="1">
      <alignment horizontal="center" vertical="top" wrapText="1"/>
    </xf>
    <xf numFmtId="0" fontId="30" fillId="0" borderId="33" xfId="0" applyFont="1" applyFill="1" applyBorder="1" applyAlignment="1">
      <alignment horizontal="center" vertical="top" wrapText="1"/>
    </xf>
    <xf numFmtId="170" fontId="31" fillId="0" borderId="31" xfId="0" applyNumberFormat="1" applyFont="1" applyFill="1" applyBorder="1" applyAlignment="1">
      <alignment horizontal="left" vertical="top" wrapText="1"/>
    </xf>
    <xf numFmtId="0" fontId="30" fillId="0" borderId="32" xfId="0" applyFont="1" applyFill="1" applyBorder="1" applyAlignment="1">
      <alignment horizontal="left" vertical="top" wrapText="1"/>
    </xf>
    <xf numFmtId="171" fontId="30" fillId="0" borderId="32" xfId="0" applyNumberFormat="1" applyFont="1" applyFill="1" applyBorder="1" applyAlignment="1">
      <alignment horizontal="right" vertical="top" wrapText="1"/>
    </xf>
    <xf numFmtId="3" fontId="30" fillId="0" borderId="32" xfId="2" applyNumberFormat="1" applyFont="1" applyFill="1" applyBorder="1" applyAlignment="1">
      <alignment horizontal="right" vertical="top" wrapText="1"/>
    </xf>
    <xf numFmtId="9" fontId="30" fillId="0" borderId="32" xfId="6" applyFont="1" applyFill="1" applyBorder="1" applyAlignment="1">
      <alignment horizontal="center" vertical="top" wrapText="1"/>
    </xf>
    <xf numFmtId="171" fontId="30" fillId="0" borderId="33" xfId="0" applyNumberFormat="1" applyFont="1" applyFill="1" applyBorder="1" applyAlignment="1">
      <alignment horizontal="right" vertical="top" wrapText="1"/>
    </xf>
    <xf numFmtId="172" fontId="32" fillId="0" borderId="31" xfId="0" applyNumberFormat="1" applyFont="1" applyFill="1" applyBorder="1" applyAlignment="1">
      <alignment horizontal="left" vertical="top" wrapText="1"/>
    </xf>
    <xf numFmtId="0" fontId="33" fillId="0" borderId="32" xfId="0" applyFont="1" applyFill="1" applyBorder="1" applyAlignment="1">
      <alignment horizontal="left" vertical="top" wrapText="1"/>
    </xf>
    <xf numFmtId="0" fontId="33" fillId="0" borderId="32" xfId="0" applyFont="1" applyFill="1" applyBorder="1" applyAlignment="1">
      <alignment horizontal="center" vertical="top" wrapText="1"/>
    </xf>
    <xf numFmtId="3" fontId="33" fillId="0" borderId="32" xfId="0" applyNumberFormat="1" applyFont="1" applyFill="1" applyBorder="1" applyAlignment="1">
      <alignment horizontal="center" vertical="top" wrapText="1"/>
    </xf>
    <xf numFmtId="9" fontId="33" fillId="0" borderId="32" xfId="6" applyFont="1" applyFill="1" applyBorder="1" applyAlignment="1">
      <alignment horizontal="center" vertical="top" wrapText="1"/>
    </xf>
    <xf numFmtId="0" fontId="33" fillId="0" borderId="33" xfId="0" applyFont="1" applyFill="1" applyBorder="1" applyAlignment="1">
      <alignment horizontal="right" vertical="top" wrapText="1"/>
    </xf>
    <xf numFmtId="171" fontId="33" fillId="0" borderId="32" xfId="0" applyNumberFormat="1" applyFont="1" applyFill="1" applyBorder="1" applyAlignment="1">
      <alignment horizontal="right" vertical="top" wrapText="1"/>
    </xf>
    <xf numFmtId="3" fontId="33" fillId="0" borderId="32" xfId="2" applyNumberFormat="1" applyFont="1" applyFill="1" applyBorder="1" applyAlignment="1">
      <alignment horizontal="right" vertical="top" wrapText="1"/>
    </xf>
    <xf numFmtId="5" fontId="33" fillId="0" borderId="33" xfId="0" applyNumberFormat="1" applyFont="1" applyFill="1" applyBorder="1" applyAlignment="1">
      <alignment horizontal="right" vertical="top" wrapText="1"/>
    </xf>
    <xf numFmtId="3" fontId="33" fillId="0" borderId="32" xfId="1" applyNumberFormat="1" applyFont="1" applyFill="1" applyBorder="1" applyAlignment="1">
      <alignment horizontal="right" vertical="top" wrapText="1"/>
    </xf>
    <xf numFmtId="3" fontId="33" fillId="0" borderId="32" xfId="0" applyNumberFormat="1" applyFont="1" applyFill="1" applyBorder="1" applyAlignment="1">
      <alignment horizontal="right" vertical="top" wrapText="1"/>
    </xf>
    <xf numFmtId="3" fontId="30" fillId="0" borderId="32" xfId="0" applyNumberFormat="1" applyFont="1" applyFill="1" applyBorder="1" applyAlignment="1">
      <alignment horizontal="right" vertical="top" wrapText="1"/>
    </xf>
    <xf numFmtId="171" fontId="33" fillId="0" borderId="32" xfId="0" applyNumberFormat="1" applyFont="1" applyFill="1" applyBorder="1" applyAlignment="1">
      <alignment vertical="top" wrapText="1"/>
    </xf>
    <xf numFmtId="171" fontId="33" fillId="0" borderId="33" xfId="0" applyNumberFormat="1" applyFont="1" applyFill="1" applyBorder="1" applyAlignment="1">
      <alignment horizontal="right" vertical="top" wrapText="1"/>
    </xf>
    <xf numFmtId="0" fontId="33" fillId="5" borderId="32" xfId="0" applyFont="1" applyFill="1" applyBorder="1" applyAlignment="1">
      <alignment horizontal="left" vertical="top" wrapText="1"/>
    </xf>
    <xf numFmtId="172" fontId="32" fillId="0" borderId="34" xfId="0" applyNumberFormat="1" applyFont="1" applyFill="1" applyBorder="1" applyAlignment="1">
      <alignment horizontal="left" vertical="top" wrapText="1"/>
    </xf>
    <xf numFmtId="0" fontId="33" fillId="0" borderId="35" xfId="0" applyFont="1" applyFill="1" applyBorder="1" applyAlignment="1">
      <alignment horizontal="left" vertical="top" wrapText="1"/>
    </xf>
    <xf numFmtId="171" fontId="33" fillId="0" borderId="35" xfId="0" applyNumberFormat="1" applyFont="1" applyFill="1" applyBorder="1" applyAlignment="1">
      <alignment vertical="top" wrapText="1"/>
    </xf>
    <xf numFmtId="3" fontId="33" fillId="0" borderId="35" xfId="1" applyNumberFormat="1" applyFont="1" applyFill="1" applyBorder="1" applyAlignment="1">
      <alignment horizontal="right" vertical="top" wrapText="1"/>
    </xf>
    <xf numFmtId="3" fontId="33" fillId="0" borderId="35" xfId="0" applyNumberFormat="1" applyFont="1" applyFill="1" applyBorder="1" applyAlignment="1">
      <alignment horizontal="right" vertical="top" wrapText="1"/>
    </xf>
    <xf numFmtId="0" fontId="0" fillId="0" borderId="36" xfId="0" applyFill="1" applyBorder="1" applyAlignment="1">
      <alignment horizontal="left" vertical="top" wrapText="1"/>
    </xf>
    <xf numFmtId="0" fontId="34" fillId="0" borderId="37" xfId="0" applyFont="1" applyFill="1" applyBorder="1" applyAlignment="1">
      <alignment horizontal="left" vertical="center" wrapText="1"/>
    </xf>
    <xf numFmtId="171" fontId="30" fillId="0" borderId="37" xfId="0" applyNumberFormat="1" applyFont="1" applyFill="1" applyBorder="1" applyAlignment="1">
      <alignment horizontal="center" vertical="center" wrapText="1"/>
    </xf>
    <xf numFmtId="9" fontId="30" fillId="0" borderId="37" xfId="0" applyNumberFormat="1" applyFont="1" applyFill="1" applyBorder="1" applyAlignment="1">
      <alignment horizontal="center" vertical="center" wrapText="1"/>
    </xf>
    <xf numFmtId="171" fontId="30" fillId="0" borderId="38" xfId="0" applyNumberFormat="1" applyFont="1" applyFill="1" applyBorder="1" applyAlignment="1">
      <alignment horizontal="right" vertical="center" wrapText="1"/>
    </xf>
    <xf numFmtId="0" fontId="27" fillId="0" borderId="0" xfId="0" applyFont="1" applyAlignment="1">
      <alignment horizontal="center"/>
    </xf>
    <xf numFmtId="0" fontId="24" fillId="0" borderId="0" xfId="0" applyFont="1"/>
    <xf numFmtId="173" fontId="12" fillId="0" borderId="0" xfId="0" applyNumberFormat="1" applyFont="1"/>
    <xf numFmtId="164" fontId="9" fillId="0" borderId="0" xfId="2" applyFont="1"/>
    <xf numFmtId="164" fontId="36" fillId="0" borderId="0" xfId="2" applyFont="1"/>
    <xf numFmtId="164" fontId="37" fillId="0" borderId="0" xfId="2" applyFont="1"/>
    <xf numFmtId="0" fontId="3" fillId="0" borderId="0" xfId="0" applyFont="1"/>
    <xf numFmtId="164" fontId="10" fillId="0" borderId="0" xfId="4" applyFont="1" applyFill="1" applyBorder="1" applyAlignment="1">
      <alignment horizontal="center"/>
    </xf>
    <xf numFmtId="165" fontId="11" fillId="0" borderId="0" xfId="4" applyNumberFormat="1" applyFont="1" applyFill="1" applyAlignment="1">
      <alignment horizontal="center"/>
    </xf>
    <xf numFmtId="165" fontId="11" fillId="0" borderId="0" xfId="4" applyNumberFormat="1" applyFont="1" applyFill="1" applyAlignment="1">
      <alignment horizontal="left"/>
    </xf>
    <xf numFmtId="38" fontId="10" fillId="0" borderId="0" xfId="0" applyNumberFormat="1" applyFont="1" applyAlignment="1">
      <alignment horizontal="center"/>
    </xf>
    <xf numFmtId="0" fontId="18" fillId="0" borderId="0" xfId="3" applyFont="1" applyAlignment="1">
      <alignment vertical="center"/>
    </xf>
    <xf numFmtId="0" fontId="18" fillId="0" borderId="0" xfId="3" applyFont="1"/>
    <xf numFmtId="0" fontId="3" fillId="0" borderId="0" xfId="3" applyAlignment="1">
      <alignment vertical="center"/>
    </xf>
    <xf numFmtId="0" fontId="38" fillId="0" borderId="39" xfId="3" applyFont="1" applyBorder="1" applyAlignment="1">
      <alignment horizontal="center" vertical="center"/>
    </xf>
    <xf numFmtId="0" fontId="38" fillId="0" borderId="40" xfId="3" applyFont="1" applyBorder="1" applyAlignment="1">
      <alignment horizontal="center" vertical="center"/>
    </xf>
    <xf numFmtId="0" fontId="38" fillId="0" borderId="41" xfId="3" applyFont="1" applyBorder="1" applyAlignment="1">
      <alignment horizontal="center" vertical="center"/>
    </xf>
    <xf numFmtId="0" fontId="38" fillId="0" borderId="31" xfId="3" applyFont="1" applyBorder="1" applyAlignment="1">
      <alignment horizontal="center" vertical="center"/>
    </xf>
    <xf numFmtId="0" fontId="38" fillId="0" borderId="32" xfId="3" applyFont="1" applyBorder="1" applyAlignment="1">
      <alignment horizontal="center" vertical="center"/>
    </xf>
    <xf numFmtId="0" fontId="38" fillId="0" borderId="33" xfId="3" applyFont="1" applyBorder="1" applyAlignment="1">
      <alignment horizontal="center" vertical="center"/>
    </xf>
    <xf numFmtId="0" fontId="18" fillId="0" borderId="31" xfId="3" applyFont="1" applyBorder="1" applyAlignment="1">
      <alignment vertical="center"/>
    </xf>
    <xf numFmtId="0" fontId="39" fillId="0" borderId="32" xfId="3" applyFont="1" applyBorder="1" applyAlignment="1">
      <alignment horizontal="left" vertical="center"/>
    </xf>
    <xf numFmtId="0" fontId="18" fillId="0" borderId="32" xfId="3" applyFont="1" applyBorder="1"/>
    <xf numFmtId="0" fontId="39" fillId="0" borderId="32" xfId="3" applyFont="1" applyBorder="1" applyAlignment="1">
      <alignment horizontal="left" vertical="center" indent="4"/>
    </xf>
    <xf numFmtId="0" fontId="18" fillId="0" borderId="32" xfId="3" applyFont="1" applyBorder="1" applyAlignment="1">
      <alignment vertical="center"/>
    </xf>
    <xf numFmtId="0" fontId="18" fillId="0" borderId="33" xfId="3" applyFont="1" applyBorder="1" applyAlignment="1">
      <alignment vertical="center"/>
    </xf>
    <xf numFmtId="0" fontId="18" fillId="0" borderId="32" xfId="3" applyFont="1" applyBorder="1" applyAlignment="1">
      <alignment horizontal="center" vertical="center" wrapText="1"/>
    </xf>
    <xf numFmtId="0" fontId="18" fillId="0" borderId="32" xfId="3" applyFont="1" applyBorder="1" applyAlignment="1">
      <alignment horizontal="center" vertical="center"/>
    </xf>
    <xf numFmtId="0" fontId="18" fillId="0" borderId="32" xfId="3" applyFont="1" applyBorder="1" applyAlignment="1">
      <alignment horizontal="center"/>
    </xf>
    <xf numFmtId="0" fontId="18" fillId="0" borderId="33" xfId="3" applyFont="1" applyBorder="1" applyAlignment="1">
      <alignment horizontal="center" vertical="center" wrapText="1"/>
    </xf>
    <xf numFmtId="0" fontId="40" fillId="0" borderId="32" xfId="3" applyFont="1" applyBorder="1" applyAlignment="1">
      <alignment vertical="center"/>
    </xf>
    <xf numFmtId="167" fontId="40" fillId="0" borderId="32" xfId="3" applyNumberFormat="1" applyFont="1" applyFill="1" applyBorder="1" applyAlignment="1"/>
    <xf numFmtId="167" fontId="18" fillId="0" borderId="32" xfId="3" applyNumberFormat="1" applyFont="1" applyBorder="1" applyAlignment="1">
      <alignment horizontal="left" vertical="center" indent="5"/>
    </xf>
    <xf numFmtId="167" fontId="18" fillId="0" borderId="32" xfId="3" applyNumberFormat="1" applyFont="1" applyBorder="1" applyAlignment="1"/>
    <xf numFmtId="167" fontId="18" fillId="0" borderId="32" xfId="3" applyNumberFormat="1" applyFont="1" applyBorder="1" applyAlignment="1">
      <alignment vertical="center"/>
    </xf>
    <xf numFmtId="167" fontId="18" fillId="0" borderId="32" xfId="3" applyNumberFormat="1" applyFont="1" applyFill="1" applyBorder="1" applyAlignment="1">
      <alignment vertical="center"/>
    </xf>
    <xf numFmtId="167" fontId="18" fillId="0" borderId="33" xfId="3" applyNumberFormat="1" applyFont="1" applyBorder="1" applyAlignment="1">
      <alignment vertical="center"/>
    </xf>
    <xf numFmtId="167" fontId="18" fillId="0" borderId="0" xfId="3" applyNumberFormat="1" applyFont="1" applyAlignment="1">
      <alignment vertical="center"/>
    </xf>
    <xf numFmtId="0" fontId="18" fillId="0" borderId="31" xfId="3" applyFont="1" applyBorder="1"/>
    <xf numFmtId="167" fontId="18" fillId="0" borderId="32" xfId="3" applyNumberFormat="1" applyFont="1" applyFill="1" applyBorder="1" applyAlignment="1"/>
    <xf numFmtId="167" fontId="18" fillId="0" borderId="33" xfId="3" applyNumberFormat="1" applyFont="1" applyBorder="1" applyAlignment="1"/>
    <xf numFmtId="0" fontId="3" fillId="0" borderId="0" xfId="3"/>
    <xf numFmtId="167" fontId="40" fillId="0" borderId="32" xfId="3" applyNumberFormat="1" applyFont="1" applyBorder="1" applyAlignment="1"/>
    <xf numFmtId="167" fontId="40" fillId="0" borderId="32" xfId="3" applyNumberFormat="1" applyFont="1" applyBorder="1" applyAlignment="1">
      <alignment horizontal="left" vertical="center" indent="5"/>
    </xf>
    <xf numFmtId="167" fontId="40" fillId="0" borderId="32" xfId="3" applyNumberFormat="1" applyFont="1" applyBorder="1" applyAlignment="1">
      <alignment vertical="center"/>
    </xf>
    <xf numFmtId="167" fontId="40" fillId="0" borderId="32" xfId="3" applyNumberFormat="1" applyFont="1" applyFill="1" applyBorder="1" applyAlignment="1">
      <alignment vertical="center"/>
    </xf>
    <xf numFmtId="167" fontId="40" fillId="0" borderId="33" xfId="3" applyNumberFormat="1" applyFont="1" applyBorder="1" applyAlignment="1">
      <alignment vertical="center"/>
    </xf>
    <xf numFmtId="167" fontId="18" fillId="0" borderId="32" xfId="3" applyNumberFormat="1" applyFont="1" applyBorder="1"/>
    <xf numFmtId="167" fontId="18" fillId="0" borderId="33" xfId="3" applyNumberFormat="1" applyFont="1" applyFill="1" applyBorder="1" applyAlignment="1">
      <alignment vertical="center"/>
    </xf>
    <xf numFmtId="0" fontId="18" fillId="0" borderId="34" xfId="3" applyFont="1" applyBorder="1" applyAlignment="1">
      <alignment vertical="center"/>
    </xf>
    <xf numFmtId="0" fontId="18" fillId="0" borderId="35" xfId="3" applyFont="1" applyBorder="1" applyAlignment="1">
      <alignment vertical="center"/>
    </xf>
    <xf numFmtId="0" fontId="18" fillId="0" borderId="35" xfId="3" applyFont="1" applyBorder="1"/>
    <xf numFmtId="167" fontId="18" fillId="0" borderId="35" xfId="3" applyNumberFormat="1" applyFont="1" applyBorder="1" applyAlignment="1">
      <alignment vertical="center"/>
    </xf>
    <xf numFmtId="0" fontId="18" fillId="0" borderId="42" xfId="3" applyFont="1" applyBorder="1" applyAlignment="1">
      <alignment vertical="center"/>
    </xf>
    <xf numFmtId="0" fontId="18" fillId="0" borderId="36" xfId="3" applyFont="1" applyBorder="1" applyAlignment="1">
      <alignment vertical="center"/>
    </xf>
    <xf numFmtId="0" fontId="18" fillId="0" borderId="37" xfId="3" applyFont="1" applyBorder="1" applyAlignment="1">
      <alignment vertical="center"/>
    </xf>
    <xf numFmtId="0" fontId="18" fillId="0" borderId="38" xfId="3" applyFont="1" applyBorder="1" applyAlignment="1">
      <alignment vertical="center"/>
    </xf>
    <xf numFmtId="0" fontId="40" fillId="0" borderId="0" xfId="3" applyFont="1" applyAlignment="1">
      <alignment horizontal="left" vertical="center"/>
    </xf>
    <xf numFmtId="0" fontId="40" fillId="0" borderId="0" xfId="3" applyFont="1" applyAlignment="1">
      <alignment horizontal="left" vertical="center" indent="4"/>
    </xf>
    <xf numFmtId="0" fontId="18" fillId="0" borderId="0" xfId="3" applyFont="1" applyAlignment="1">
      <alignment horizontal="left" vertical="center"/>
    </xf>
    <xf numFmtId="0" fontId="18" fillId="0" borderId="0" xfId="3" applyFont="1" applyAlignment="1">
      <alignment horizontal="left" vertical="center" indent="4"/>
    </xf>
    <xf numFmtId="0" fontId="18" fillId="0" borderId="0" xfId="3" applyFont="1" applyAlignment="1">
      <alignment wrapText="1"/>
    </xf>
    <xf numFmtId="0" fontId="18" fillId="0" borderId="0" xfId="3" applyFont="1" applyBorder="1" applyAlignment="1">
      <alignment vertical="center"/>
    </xf>
    <xf numFmtId="0" fontId="18" fillId="0" borderId="0" xfId="3" applyFont="1" applyBorder="1"/>
    <xf numFmtId="167" fontId="18" fillId="0" borderId="0" xfId="3" applyNumberFormat="1" applyFont="1" applyBorder="1" applyAlignment="1">
      <alignment vertical="center"/>
    </xf>
    <xf numFmtId="0" fontId="11" fillId="0" borderId="0" xfId="3" applyFont="1" applyBorder="1"/>
    <xf numFmtId="0" fontId="13" fillId="0" borderId="0" xfId="3" applyFont="1" applyBorder="1"/>
    <xf numFmtId="0" fontId="24" fillId="0" borderId="0" xfId="3" applyFont="1" applyBorder="1"/>
    <xf numFmtId="165" fontId="11" fillId="0" borderId="0" xfId="4" applyNumberFormat="1" applyFont="1" applyBorder="1" applyAlignment="1"/>
    <xf numFmtId="165" fontId="11" fillId="0" borderId="0" xfId="4" applyNumberFormat="1" applyFont="1" applyBorder="1" applyAlignment="1">
      <alignment horizontal="left"/>
    </xf>
    <xf numFmtId="40" fontId="13" fillId="0" borderId="0" xfId="3" applyNumberFormat="1" applyFont="1" applyBorder="1"/>
    <xf numFmtId="0" fontId="23" fillId="0" borderId="0" xfId="3" applyFont="1" applyBorder="1"/>
    <xf numFmtId="0" fontId="11" fillId="0" borderId="0" xfId="3" applyFont="1" applyBorder="1" applyAlignment="1">
      <alignment horizontal="center"/>
    </xf>
    <xf numFmtId="164" fontId="11" fillId="0" borderId="0" xfId="4" applyFont="1" applyBorder="1"/>
    <xf numFmtId="164" fontId="11" fillId="0" borderId="0" xfId="4" applyFont="1" applyBorder="1" applyAlignment="1"/>
    <xf numFmtId="164" fontId="18" fillId="0" borderId="0" xfId="1" applyFont="1"/>
  </cellXfs>
  <cellStyles count="7">
    <cellStyle name="Millares" xfId="1" builtinId="3"/>
    <cellStyle name="Millares 2" xfId="4"/>
    <cellStyle name="Millares 3" xfId="5"/>
    <cellStyle name="Millares 8" xfId="2"/>
    <cellStyle name="Normal" xfId="0" builtinId="0"/>
    <cellStyle name="Normal 2" xfId="3"/>
    <cellStyle name="Porcentaje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19050</xdr:colOff>
      <xdr:row>2</xdr:row>
      <xdr:rowOff>95250</xdr:rowOff>
    </xdr:from>
    <xdr:to>
      <xdr:col>3</xdr:col>
      <xdr:colOff>2447925</xdr:colOff>
      <xdr:row>7</xdr:row>
      <xdr:rowOff>161925</xdr:rowOff>
    </xdr:to>
    <xdr:pic>
      <xdr:nvPicPr>
        <xdr:cNvPr id="2" name="Picture 303" descr="SISALRIL LOGO LATERAL"/>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00125" y="485775"/>
          <a:ext cx="280035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67078</xdr:colOff>
      <xdr:row>87</xdr:row>
      <xdr:rowOff>167693</xdr:rowOff>
    </xdr:from>
    <xdr:ext cx="137777" cy="264560"/>
    <xdr:sp macro="" textlink="">
      <xdr:nvSpPr>
        <xdr:cNvPr id="3" name="CuadroTexto 2">
          <a:extLst>
            <a:ext uri="{FF2B5EF4-FFF2-40B4-BE49-F238E27FC236}"/>
          </a:extLst>
        </xdr:cNvPr>
        <xdr:cNvSpPr txBox="1"/>
      </xdr:nvSpPr>
      <xdr:spPr>
        <a:xfrm>
          <a:off x="8029978" y="12321593"/>
          <a:ext cx="13777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DO"/>
        </a:p>
      </xdr:txBody>
    </xdr:sp>
    <xdr:clientData/>
  </xdr:oneCellAnchor>
  <xdr:twoCellAnchor>
    <xdr:from>
      <xdr:col>3</xdr:col>
      <xdr:colOff>20124</xdr:colOff>
      <xdr:row>87</xdr:row>
      <xdr:rowOff>6708</xdr:rowOff>
    </xdr:from>
    <xdr:to>
      <xdr:col>3</xdr:col>
      <xdr:colOff>2371929</xdr:colOff>
      <xdr:row>87</xdr:row>
      <xdr:rowOff>11536</xdr:rowOff>
    </xdr:to>
    <xdr:cxnSp macro="">
      <xdr:nvCxnSpPr>
        <xdr:cNvPr id="4" name="Conector recto 3">
          <a:extLst>
            <a:ext uri="{FF2B5EF4-FFF2-40B4-BE49-F238E27FC236}"/>
          </a:extLst>
        </xdr:cNvPr>
        <xdr:cNvCxnSpPr/>
      </xdr:nvCxnSpPr>
      <xdr:spPr>
        <a:xfrm>
          <a:off x="1372674" y="12160608"/>
          <a:ext cx="2351805" cy="482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1032993</xdr:colOff>
      <xdr:row>87</xdr:row>
      <xdr:rowOff>13415</xdr:rowOff>
    </xdr:from>
    <xdr:to>
      <xdr:col>7</xdr:col>
      <xdr:colOff>1153732</xdr:colOff>
      <xdr:row>87</xdr:row>
      <xdr:rowOff>13415</xdr:rowOff>
    </xdr:to>
    <xdr:cxnSp macro="">
      <xdr:nvCxnSpPr>
        <xdr:cNvPr id="5" name="Conector recto 4">
          <a:extLst>
            <a:ext uri="{FF2B5EF4-FFF2-40B4-BE49-F238E27FC236}"/>
          </a:extLst>
        </xdr:cNvPr>
        <xdr:cNvCxnSpPr/>
      </xdr:nvCxnSpPr>
      <xdr:spPr>
        <a:xfrm>
          <a:off x="7595718" y="12167315"/>
          <a:ext cx="169236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2760371</xdr:colOff>
      <xdr:row>92</xdr:row>
      <xdr:rowOff>9525</xdr:rowOff>
    </xdr:from>
    <xdr:to>
      <xdr:col>5</xdr:col>
      <xdr:colOff>876300</xdr:colOff>
      <xdr:row>92</xdr:row>
      <xdr:rowOff>9659</xdr:rowOff>
    </xdr:to>
    <xdr:cxnSp macro="">
      <xdr:nvCxnSpPr>
        <xdr:cNvPr id="6" name="Conector recto 5">
          <a:extLst>
            <a:ext uri="{FF2B5EF4-FFF2-40B4-BE49-F238E27FC236}"/>
          </a:extLst>
        </xdr:cNvPr>
        <xdr:cNvCxnSpPr/>
      </xdr:nvCxnSpPr>
      <xdr:spPr>
        <a:xfrm flipV="1">
          <a:off x="4112921" y="13115925"/>
          <a:ext cx="3326104" cy="13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2</xdr:row>
      <xdr:rowOff>133350</xdr:rowOff>
    </xdr:from>
    <xdr:to>
      <xdr:col>1</xdr:col>
      <xdr:colOff>1790700</xdr:colOff>
      <xdr:row>5</xdr:row>
      <xdr:rowOff>171450</xdr:rowOff>
    </xdr:to>
    <xdr:pic>
      <xdr:nvPicPr>
        <xdr:cNvPr id="2" name="Picture 3" descr="SISALRIL LOGO LATERAL"/>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04875" y="390525"/>
          <a:ext cx="16478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190500</xdr:colOff>
      <xdr:row>5</xdr:row>
      <xdr:rowOff>19050</xdr:rowOff>
    </xdr:from>
    <xdr:to>
      <xdr:col>5</xdr:col>
      <xdr:colOff>1038225</xdr:colOff>
      <xdr:row>9</xdr:row>
      <xdr:rowOff>161925</xdr:rowOff>
    </xdr:to>
    <xdr:pic>
      <xdr:nvPicPr>
        <xdr:cNvPr id="2" name="Picture 1" descr="SISALRIL LOGO LATERAL"/>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9675" y="942975"/>
          <a:ext cx="26384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85725</xdr:rowOff>
    </xdr:from>
    <xdr:to>
      <xdr:col>0</xdr:col>
      <xdr:colOff>1866900</xdr:colOff>
      <xdr:row>3</xdr:row>
      <xdr:rowOff>371475</xdr:rowOff>
    </xdr:to>
    <xdr:pic>
      <xdr:nvPicPr>
        <xdr:cNvPr id="2" name="Picture 303" descr="SISALRIL LOGO LATERAL"/>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85725"/>
          <a:ext cx="1828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123825</xdr:rowOff>
    </xdr:from>
    <xdr:to>
      <xdr:col>2</xdr:col>
      <xdr:colOff>2295525</xdr:colOff>
      <xdr:row>9</xdr:row>
      <xdr:rowOff>114300</xdr:rowOff>
    </xdr:to>
    <xdr:pic>
      <xdr:nvPicPr>
        <xdr:cNvPr id="2" name="Picture 105" descr="SISALRIL LOGO LATERAL"/>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38200" y="895350"/>
          <a:ext cx="24669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67078</xdr:colOff>
      <xdr:row>57</xdr:row>
      <xdr:rowOff>167693</xdr:rowOff>
    </xdr:from>
    <xdr:ext cx="137777" cy="264560"/>
    <xdr:sp macro="" textlink="">
      <xdr:nvSpPr>
        <xdr:cNvPr id="3" name="CuadroTexto 2">
          <a:extLst>
            <a:ext uri="{FF2B5EF4-FFF2-40B4-BE49-F238E27FC236}"/>
          </a:extLst>
        </xdr:cNvPr>
        <xdr:cNvSpPr txBox="1"/>
      </xdr:nvSpPr>
      <xdr:spPr>
        <a:xfrm>
          <a:off x="7010803" y="9816518"/>
          <a:ext cx="13777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DO"/>
        </a:p>
      </xdr:txBody>
    </xdr:sp>
    <xdr:clientData/>
  </xdr:oneCellAnchor>
  <xdr:twoCellAnchor>
    <xdr:from>
      <xdr:col>2</xdr:col>
      <xdr:colOff>20124</xdr:colOff>
      <xdr:row>57</xdr:row>
      <xdr:rowOff>6708</xdr:rowOff>
    </xdr:from>
    <xdr:to>
      <xdr:col>2</xdr:col>
      <xdr:colOff>2371929</xdr:colOff>
      <xdr:row>57</xdr:row>
      <xdr:rowOff>11536</xdr:rowOff>
    </xdr:to>
    <xdr:cxnSp macro="">
      <xdr:nvCxnSpPr>
        <xdr:cNvPr id="4" name="Conector recto 3">
          <a:extLst>
            <a:ext uri="{FF2B5EF4-FFF2-40B4-BE49-F238E27FC236}"/>
          </a:extLst>
        </xdr:cNvPr>
        <xdr:cNvCxnSpPr/>
      </xdr:nvCxnSpPr>
      <xdr:spPr>
        <a:xfrm>
          <a:off x="1029774" y="9655533"/>
          <a:ext cx="2351805" cy="482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1032993</xdr:colOff>
      <xdr:row>57</xdr:row>
      <xdr:rowOff>13415</xdr:rowOff>
    </xdr:from>
    <xdr:to>
      <xdr:col>6</xdr:col>
      <xdr:colOff>1153732</xdr:colOff>
      <xdr:row>57</xdr:row>
      <xdr:rowOff>13415</xdr:rowOff>
    </xdr:to>
    <xdr:cxnSp macro="">
      <xdr:nvCxnSpPr>
        <xdr:cNvPr id="5" name="Conector recto 4">
          <a:extLst>
            <a:ext uri="{FF2B5EF4-FFF2-40B4-BE49-F238E27FC236}"/>
          </a:extLst>
        </xdr:cNvPr>
        <xdr:cNvCxnSpPr/>
      </xdr:nvCxnSpPr>
      <xdr:spPr>
        <a:xfrm>
          <a:off x="6948018" y="9662240"/>
          <a:ext cx="143518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2438400</xdr:colOff>
      <xdr:row>61</xdr:row>
      <xdr:rowOff>171450</xdr:rowOff>
    </xdr:from>
    <xdr:to>
      <xdr:col>3</xdr:col>
      <xdr:colOff>390525</xdr:colOff>
      <xdr:row>61</xdr:row>
      <xdr:rowOff>171450</xdr:rowOff>
    </xdr:to>
    <xdr:cxnSp macro="">
      <xdr:nvCxnSpPr>
        <xdr:cNvPr id="6" name="Conector recto 5">
          <a:extLst>
            <a:ext uri="{FF2B5EF4-FFF2-40B4-BE49-F238E27FC236}"/>
          </a:extLst>
        </xdr:cNvPr>
        <xdr:cNvCxnSpPr/>
      </xdr:nvCxnSpPr>
      <xdr:spPr>
        <a:xfrm>
          <a:off x="3448050" y="10582275"/>
          <a:ext cx="23241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133350</xdr:colOff>
      <xdr:row>3</xdr:row>
      <xdr:rowOff>0</xdr:rowOff>
    </xdr:from>
    <xdr:to>
      <xdr:col>3</xdr:col>
      <xdr:colOff>285750</xdr:colOff>
      <xdr:row>6</xdr:row>
      <xdr:rowOff>9525</xdr:rowOff>
    </xdr:to>
    <xdr:pic>
      <xdr:nvPicPr>
        <xdr:cNvPr id="2" name="Picture 1" descr="escudo_d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8350" y="5810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3</xdr:row>
      <xdr:rowOff>0</xdr:rowOff>
    </xdr:from>
    <xdr:to>
      <xdr:col>3</xdr:col>
      <xdr:colOff>285750</xdr:colOff>
      <xdr:row>6</xdr:row>
      <xdr:rowOff>9525</xdr:rowOff>
    </xdr:to>
    <xdr:pic>
      <xdr:nvPicPr>
        <xdr:cNvPr id="3" name="Picture 2" descr="escudo_do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8350" y="581025"/>
          <a:ext cx="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3</xdr:row>
      <xdr:rowOff>76200</xdr:rowOff>
    </xdr:from>
    <xdr:to>
      <xdr:col>1</xdr:col>
      <xdr:colOff>2371725</xdr:colOff>
      <xdr:row>8</xdr:row>
      <xdr:rowOff>76200</xdr:rowOff>
    </xdr:to>
    <xdr:pic>
      <xdr:nvPicPr>
        <xdr:cNvPr id="4" name="Picture 3" descr="SISALRIL LOGO LATERAL"/>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0575" y="657225"/>
          <a:ext cx="23431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20124</xdr:colOff>
      <xdr:row>93</xdr:row>
      <xdr:rowOff>6708</xdr:rowOff>
    </xdr:from>
    <xdr:to>
      <xdr:col>1</xdr:col>
      <xdr:colOff>2371929</xdr:colOff>
      <xdr:row>93</xdr:row>
      <xdr:rowOff>11536</xdr:rowOff>
    </xdr:to>
    <xdr:cxnSp macro="">
      <xdr:nvCxnSpPr>
        <xdr:cNvPr id="5" name="Conector recto 4">
          <a:extLst>
            <a:ext uri="{FF2B5EF4-FFF2-40B4-BE49-F238E27FC236}"/>
          </a:extLst>
        </xdr:cNvPr>
        <xdr:cNvCxnSpPr/>
      </xdr:nvCxnSpPr>
      <xdr:spPr>
        <a:xfrm>
          <a:off x="782124" y="10922358"/>
          <a:ext cx="2351805" cy="482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170732</xdr:colOff>
      <xdr:row>93</xdr:row>
      <xdr:rowOff>0</xdr:rowOff>
    </xdr:from>
    <xdr:to>
      <xdr:col>8</xdr:col>
      <xdr:colOff>548137</xdr:colOff>
      <xdr:row>93</xdr:row>
      <xdr:rowOff>4429</xdr:rowOff>
    </xdr:to>
    <xdr:cxnSp macro="">
      <xdr:nvCxnSpPr>
        <xdr:cNvPr id="6" name="Conector recto 5">
          <a:extLst>
            <a:ext uri="{FF2B5EF4-FFF2-40B4-BE49-F238E27FC236}"/>
          </a:extLst>
        </xdr:cNvPr>
        <xdr:cNvCxnSpPr/>
      </xdr:nvCxnSpPr>
      <xdr:spPr>
        <a:xfrm flipV="1">
          <a:off x="6276257" y="10915650"/>
          <a:ext cx="1872830" cy="442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2438400</xdr:colOff>
      <xdr:row>97</xdr:row>
      <xdr:rowOff>171450</xdr:rowOff>
    </xdr:from>
    <xdr:to>
      <xdr:col>2</xdr:col>
      <xdr:colOff>390525</xdr:colOff>
      <xdr:row>97</xdr:row>
      <xdr:rowOff>171450</xdr:rowOff>
    </xdr:to>
    <xdr:cxnSp macro="">
      <xdr:nvCxnSpPr>
        <xdr:cNvPr id="7" name="Conector recto 6">
          <a:extLst>
            <a:ext uri="{FF2B5EF4-FFF2-40B4-BE49-F238E27FC236}"/>
          </a:extLst>
        </xdr:cNvPr>
        <xdr:cNvCxnSpPr/>
      </xdr:nvCxnSpPr>
      <xdr:spPr>
        <a:xfrm>
          <a:off x="3200400" y="11849100"/>
          <a:ext cx="26479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67078</xdr:colOff>
      <xdr:row>93</xdr:row>
      <xdr:rowOff>167693</xdr:rowOff>
    </xdr:from>
    <xdr:ext cx="137777" cy="264560"/>
    <xdr:sp macro="" textlink="">
      <xdr:nvSpPr>
        <xdr:cNvPr id="8" name="CuadroTexto 7">
          <a:extLst>
            <a:ext uri="{FF2B5EF4-FFF2-40B4-BE49-F238E27FC236}"/>
          </a:extLst>
        </xdr:cNvPr>
        <xdr:cNvSpPr txBox="1"/>
      </xdr:nvSpPr>
      <xdr:spPr>
        <a:xfrm>
          <a:off x="6172603" y="11083343"/>
          <a:ext cx="13777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DO"/>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xdr:col>
      <xdr:colOff>209550</xdr:colOff>
      <xdr:row>7</xdr:row>
      <xdr:rowOff>66675</xdr:rowOff>
    </xdr:from>
    <xdr:to>
      <xdr:col>3</xdr:col>
      <xdr:colOff>1162050</xdr:colOff>
      <xdr:row>9</xdr:row>
      <xdr:rowOff>76200</xdr:rowOff>
    </xdr:to>
    <xdr:pic>
      <xdr:nvPicPr>
        <xdr:cNvPr id="2" name="Picture 3" descr="SISALRIL LOGO LATERAL"/>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14475" y="1228725"/>
          <a:ext cx="1247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20124</xdr:colOff>
      <xdr:row>41</xdr:row>
      <xdr:rowOff>6708</xdr:rowOff>
    </xdr:from>
    <xdr:to>
      <xdr:col>3</xdr:col>
      <xdr:colOff>2371929</xdr:colOff>
      <xdr:row>41</xdr:row>
      <xdr:rowOff>11536</xdr:rowOff>
    </xdr:to>
    <xdr:cxnSp macro="">
      <xdr:nvCxnSpPr>
        <xdr:cNvPr id="3" name="Conector recto 2">
          <a:extLst>
            <a:ext uri="{FF2B5EF4-FFF2-40B4-BE49-F238E27FC236}"/>
          </a:extLst>
        </xdr:cNvPr>
        <xdr:cNvCxnSpPr/>
      </xdr:nvCxnSpPr>
      <xdr:spPr>
        <a:xfrm>
          <a:off x="1620324" y="5740758"/>
          <a:ext cx="2351805" cy="482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419848</xdr:colOff>
      <xdr:row>41</xdr:row>
      <xdr:rowOff>1</xdr:rowOff>
    </xdr:from>
    <xdr:to>
      <xdr:col>7</xdr:col>
      <xdr:colOff>460215</xdr:colOff>
      <xdr:row>41</xdr:row>
      <xdr:rowOff>4430</xdr:rowOff>
    </xdr:to>
    <xdr:cxnSp macro="">
      <xdr:nvCxnSpPr>
        <xdr:cNvPr id="4" name="Conector recto 3">
          <a:extLst>
            <a:ext uri="{FF2B5EF4-FFF2-40B4-BE49-F238E27FC236}"/>
          </a:extLst>
        </xdr:cNvPr>
        <xdr:cNvCxnSpPr/>
      </xdr:nvCxnSpPr>
      <xdr:spPr>
        <a:xfrm flipV="1">
          <a:off x="5734798" y="5734051"/>
          <a:ext cx="2107292" cy="442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2438400</xdr:colOff>
      <xdr:row>45</xdr:row>
      <xdr:rowOff>171450</xdr:rowOff>
    </xdr:from>
    <xdr:to>
      <xdr:col>6</xdr:col>
      <xdr:colOff>417634</xdr:colOff>
      <xdr:row>45</xdr:row>
      <xdr:rowOff>175847</xdr:rowOff>
    </xdr:to>
    <xdr:cxnSp macro="">
      <xdr:nvCxnSpPr>
        <xdr:cNvPr id="5" name="Conector recto 4">
          <a:extLst>
            <a:ext uri="{FF2B5EF4-FFF2-40B4-BE49-F238E27FC236}"/>
          </a:extLst>
        </xdr:cNvPr>
        <xdr:cNvCxnSpPr/>
      </xdr:nvCxnSpPr>
      <xdr:spPr>
        <a:xfrm>
          <a:off x="4038600" y="6562725"/>
          <a:ext cx="2665534" cy="439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0</xdr:colOff>
      <xdr:row>41</xdr:row>
      <xdr:rowOff>167693</xdr:rowOff>
    </xdr:from>
    <xdr:ext cx="137777" cy="264560"/>
    <xdr:sp macro="" textlink="">
      <xdr:nvSpPr>
        <xdr:cNvPr id="6" name="CuadroTexto 5">
          <a:extLst>
            <a:ext uri="{FF2B5EF4-FFF2-40B4-BE49-F238E27FC236}"/>
          </a:extLst>
        </xdr:cNvPr>
        <xdr:cNvSpPr txBox="1"/>
      </xdr:nvSpPr>
      <xdr:spPr>
        <a:xfrm>
          <a:off x="8610600" y="5892218"/>
          <a:ext cx="13777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s-DO"/>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xdr:col>
      <xdr:colOff>114300</xdr:colOff>
      <xdr:row>2</xdr:row>
      <xdr:rowOff>9525</xdr:rowOff>
    </xdr:from>
    <xdr:to>
      <xdr:col>2</xdr:col>
      <xdr:colOff>1504950</xdr:colOff>
      <xdr:row>4</xdr:row>
      <xdr:rowOff>66675</xdr:rowOff>
    </xdr:to>
    <xdr:pic>
      <xdr:nvPicPr>
        <xdr:cNvPr id="2" name="Picture 2" descr="SISALRIL LOGO LATERAL"/>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7675" y="409575"/>
          <a:ext cx="13906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29</xdr:row>
      <xdr:rowOff>171450</xdr:rowOff>
    </xdr:from>
    <xdr:to>
      <xdr:col>2</xdr:col>
      <xdr:colOff>2276475</xdr:colOff>
      <xdr:row>29</xdr:row>
      <xdr:rowOff>180975</xdr:rowOff>
    </xdr:to>
    <xdr:cxnSp macro="">
      <xdr:nvCxnSpPr>
        <xdr:cNvPr id="3" name="Conector recto 2">
          <a:extLst>
            <a:ext uri="{FF2B5EF4-FFF2-40B4-BE49-F238E27FC236}"/>
          </a:extLst>
        </xdr:cNvPr>
        <xdr:cNvCxnSpPr/>
      </xdr:nvCxnSpPr>
      <xdr:spPr>
        <a:xfrm flipV="1">
          <a:off x="333375" y="6896100"/>
          <a:ext cx="2276475"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85725</xdr:colOff>
      <xdr:row>34</xdr:row>
      <xdr:rowOff>171450</xdr:rowOff>
    </xdr:from>
    <xdr:to>
      <xdr:col>8</xdr:col>
      <xdr:colOff>132480</xdr:colOff>
      <xdr:row>34</xdr:row>
      <xdr:rowOff>176278</xdr:rowOff>
    </xdr:to>
    <xdr:cxnSp macro="">
      <xdr:nvCxnSpPr>
        <xdr:cNvPr id="4" name="Conector recto 3">
          <a:extLst>
            <a:ext uri="{FF2B5EF4-FFF2-40B4-BE49-F238E27FC236}"/>
          </a:extLst>
        </xdr:cNvPr>
        <xdr:cNvCxnSpPr/>
      </xdr:nvCxnSpPr>
      <xdr:spPr>
        <a:xfrm>
          <a:off x="3724275" y="7848600"/>
          <a:ext cx="2561355" cy="482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29</xdr:row>
      <xdr:rowOff>180975</xdr:rowOff>
    </xdr:from>
    <xdr:to>
      <xdr:col>12</xdr:col>
      <xdr:colOff>781050</xdr:colOff>
      <xdr:row>30</xdr:row>
      <xdr:rowOff>0</xdr:rowOff>
    </xdr:to>
    <xdr:cxnSp macro="">
      <xdr:nvCxnSpPr>
        <xdr:cNvPr id="5" name="Conector recto 4">
          <a:extLst>
            <a:ext uri="{FF2B5EF4-FFF2-40B4-BE49-F238E27FC236}"/>
          </a:extLst>
        </xdr:cNvPr>
        <xdr:cNvCxnSpPr/>
      </xdr:nvCxnSpPr>
      <xdr:spPr>
        <a:xfrm flipV="1">
          <a:off x="7124700" y="6905625"/>
          <a:ext cx="2057400" cy="952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cion%20administrativa%20y%20financiera/Gerencia%20Contablididad%20y%20Presupuestos/CONTABILIDAD/01-PROCESO%20CONTABLE/04-ESTADOS%20FINAC.DIGECOG/SISANOC%202023%20CIERRE/CIERRE%202023%20REVISION%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cruz/Downloads/Copia%20de%20FORMATO%20EEFF%20CIER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TUACION "/>
      <sheetName val="RESULTADOS"/>
      <sheetName val="CASH F (3)"/>
      <sheetName val="PatN 2019 (2)"/>
      <sheetName val="PRESUP EJEC"/>
      <sheetName val="Nota 1"/>
      <sheetName val="Notas (5)"/>
      <sheetName val="Ntota prop"/>
    </sheetNames>
    <sheetDataSet>
      <sheetData sheetId="0"/>
      <sheetData sheetId="1">
        <row r="21">
          <cell r="D21">
            <v>969969790.31000006</v>
          </cell>
        </row>
        <row r="23">
          <cell r="D23">
            <v>1740650</v>
          </cell>
        </row>
        <row r="24">
          <cell r="D24">
            <v>34389416.620000005</v>
          </cell>
        </row>
        <row r="29">
          <cell r="D29">
            <v>722459253.13999999</v>
          </cell>
        </row>
        <row r="30">
          <cell r="D30">
            <v>3775013.36</v>
          </cell>
        </row>
        <row r="31">
          <cell r="D31">
            <v>41034506.039999992</v>
          </cell>
        </row>
        <row r="34">
          <cell r="D34">
            <v>154515215.25</v>
          </cell>
        </row>
        <row r="35">
          <cell r="D35">
            <v>500696.01</v>
          </cell>
        </row>
      </sheetData>
      <sheetData sheetId="2"/>
      <sheetData sheetId="3"/>
      <sheetData sheetId="4"/>
      <sheetData sheetId="5"/>
      <sheetData sheetId="6">
        <row r="26">
          <cell r="C26">
            <v>223847199.99000001</v>
          </cell>
          <cell r="E26">
            <v>298500180</v>
          </cell>
        </row>
        <row r="37">
          <cell r="C37">
            <v>1259660548.1999998</v>
          </cell>
          <cell r="E37">
            <v>1058558053</v>
          </cell>
        </row>
        <row r="46">
          <cell r="C46">
            <v>1041801.1</v>
          </cell>
          <cell r="E46">
            <v>1569938</v>
          </cell>
        </row>
        <row r="64">
          <cell r="C64">
            <v>2353925</v>
          </cell>
          <cell r="E64">
            <v>3071036</v>
          </cell>
        </row>
        <row r="75">
          <cell r="C75">
            <v>33834793.229999997</v>
          </cell>
          <cell r="E75">
            <v>6660249</v>
          </cell>
        </row>
        <row r="85">
          <cell r="C85">
            <v>607392.04</v>
          </cell>
          <cell r="E85">
            <v>607392</v>
          </cell>
        </row>
        <row r="94">
          <cell r="E94">
            <v>2797749.18</v>
          </cell>
        </row>
        <row r="97">
          <cell r="C97">
            <v>2797749</v>
          </cell>
        </row>
        <row r="112">
          <cell r="C112">
            <v>90120033.319999993</v>
          </cell>
          <cell r="E112">
            <v>12728287</v>
          </cell>
        </row>
        <row r="122">
          <cell r="C122">
            <v>24307481.889999997</v>
          </cell>
        </row>
        <row r="128">
          <cell r="C128">
            <v>2797400</v>
          </cell>
        </row>
        <row r="129">
          <cell r="E129">
            <v>2797400</v>
          </cell>
        </row>
        <row r="132">
          <cell r="E132">
            <v>15877976</v>
          </cell>
        </row>
        <row r="146">
          <cell r="C146">
            <v>1162289617.72</v>
          </cell>
          <cell r="E146">
            <v>1081892141</v>
          </cell>
        </row>
        <row r="171">
          <cell r="C171">
            <v>969969790.31000006</v>
          </cell>
          <cell r="E171">
            <v>851806226</v>
          </cell>
        </row>
        <row r="205">
          <cell r="C205">
            <v>722459253.13999999</v>
          </cell>
          <cell r="E205">
            <v>647466126</v>
          </cell>
        </row>
        <row r="219">
          <cell r="C219">
            <v>3775013.36</v>
          </cell>
          <cell r="E219">
            <v>1987738</v>
          </cell>
        </row>
        <row r="231">
          <cell r="C231">
            <v>41034506.039999992</v>
          </cell>
          <cell r="E231">
            <v>39057547</v>
          </cell>
        </row>
        <row r="241">
          <cell r="C241">
            <v>10651826.679999998</v>
          </cell>
          <cell r="E241">
            <v>11508498</v>
          </cell>
        </row>
        <row r="257">
          <cell r="C257">
            <v>154515215.25</v>
          </cell>
          <cell r="E257">
            <v>169895298</v>
          </cell>
        </row>
        <row r="262">
          <cell r="C262">
            <v>500696.01</v>
          </cell>
          <cell r="E262">
            <v>432751.02</v>
          </cell>
        </row>
      </sheetData>
      <sheetData sheetId="7">
        <row r="22">
          <cell r="J22">
            <v>402876105.72000003</v>
          </cell>
        </row>
        <row r="42">
          <cell r="B42">
            <v>13770505.379999999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 Situación Financiera"/>
      <sheetName val=" ERF-Rendimiento Financiero"/>
      <sheetName val="ECANP-Cambio Patrimonio"/>
      <sheetName val="EFE-Flujo de Efectivo"/>
      <sheetName val="Estado Comparativo"/>
    </sheetNames>
    <sheetDataSet>
      <sheetData sheetId="0" refreshError="1">
        <row r="64">
          <cell r="A64" t="str">
            <v>Las notas en las páginas 7 a 20 son parte integral de estos Estados Financieros.</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2:L124"/>
  <sheetViews>
    <sheetView tabSelected="1" zoomScaleNormal="100" workbookViewId="0">
      <selection activeCell="S21" sqref="S21"/>
    </sheetView>
  </sheetViews>
  <sheetFormatPr baseColWidth="10" defaultRowHeight="15" x14ac:dyDescent="0.2"/>
  <cols>
    <col min="1" max="1" width="11.42578125" style="1" customWidth="1"/>
    <col min="2" max="2" width="3.28515625" style="1" customWidth="1"/>
    <col min="3" max="3" width="5.5703125" style="1" customWidth="1"/>
    <col min="4" max="4" width="54.28515625" style="1" bestFit="1" customWidth="1"/>
    <col min="5" max="5" width="23.85546875" style="1" customWidth="1"/>
    <col min="6" max="6" width="21" style="1" customWidth="1"/>
    <col min="7" max="7" width="2.5703125" style="1" customWidth="1"/>
    <col min="8" max="8" width="21.7109375" style="2" customWidth="1"/>
    <col min="9" max="9" width="2.28515625" style="1" customWidth="1"/>
    <col min="10" max="10" width="2.7109375" style="1" hidden="1" customWidth="1"/>
    <col min="11" max="11" width="0.85546875" style="1" customWidth="1"/>
    <col min="12" max="12" width="1.7109375" style="1" customWidth="1"/>
    <col min="13" max="16384" width="11.42578125" style="1"/>
  </cols>
  <sheetData>
    <row r="2" spans="3:12" ht="15.75" thickBot="1" x14ac:dyDescent="0.25"/>
    <row r="3" spans="3:12" x14ac:dyDescent="0.2">
      <c r="C3" s="4"/>
      <c r="D3" s="5"/>
      <c r="E3" s="5"/>
      <c r="F3" s="5"/>
      <c r="G3" s="5"/>
      <c r="H3" s="5"/>
      <c r="I3" s="5"/>
      <c r="J3" s="5"/>
      <c r="K3" s="5"/>
      <c r="L3" s="6"/>
    </row>
    <row r="4" spans="3:12" x14ac:dyDescent="0.2">
      <c r="C4" s="7"/>
      <c r="D4" s="8"/>
      <c r="E4" s="8"/>
      <c r="F4" s="8"/>
      <c r="G4" s="8"/>
      <c r="H4" s="8"/>
      <c r="I4" s="8"/>
      <c r="J4" s="8"/>
      <c r="K4" s="8"/>
      <c r="L4" s="9"/>
    </row>
    <row r="5" spans="3:12" x14ac:dyDescent="0.2">
      <c r="C5" s="7"/>
      <c r="D5" s="8"/>
      <c r="E5" s="8"/>
      <c r="F5" s="8"/>
      <c r="G5" s="8"/>
      <c r="H5" s="8"/>
      <c r="I5" s="8"/>
      <c r="J5" s="8"/>
      <c r="K5" s="8"/>
      <c r="L5" s="9"/>
    </row>
    <row r="6" spans="3:12" x14ac:dyDescent="0.2">
      <c r="C6" s="7"/>
      <c r="D6" s="8"/>
      <c r="E6" s="8"/>
      <c r="F6" s="8"/>
      <c r="G6" s="8"/>
      <c r="H6" s="8"/>
      <c r="I6" s="8"/>
      <c r="J6" s="8"/>
      <c r="K6" s="8"/>
      <c r="L6" s="9"/>
    </row>
    <row r="7" spans="3:12" x14ac:dyDescent="0.2">
      <c r="C7" s="7"/>
      <c r="D7" s="117"/>
      <c r="E7" s="117"/>
      <c r="F7" s="117"/>
      <c r="G7" s="117"/>
      <c r="H7" s="117"/>
      <c r="I7" s="117"/>
      <c r="J7" s="117"/>
      <c r="K7" s="117"/>
      <c r="L7" s="9"/>
    </row>
    <row r="8" spans="3:12" x14ac:dyDescent="0.2">
      <c r="C8" s="7"/>
      <c r="D8" s="117"/>
      <c r="E8" s="117"/>
      <c r="F8" s="117"/>
      <c r="G8" s="117"/>
      <c r="H8" s="117"/>
      <c r="I8" s="117"/>
      <c r="J8" s="117"/>
      <c r="K8" s="117"/>
      <c r="L8" s="9"/>
    </row>
    <row r="9" spans="3:12" x14ac:dyDescent="0.2">
      <c r="C9" s="118" t="s">
        <v>0</v>
      </c>
      <c r="D9" s="117"/>
      <c r="E9" s="117"/>
      <c r="F9" s="117"/>
      <c r="G9" s="117"/>
      <c r="H9" s="117"/>
      <c r="I9" s="117"/>
      <c r="J9" s="117"/>
      <c r="K9" s="117"/>
      <c r="L9" s="119"/>
    </row>
    <row r="10" spans="3:12" x14ac:dyDescent="0.2">
      <c r="C10" s="118" t="s">
        <v>1</v>
      </c>
      <c r="D10" s="117"/>
      <c r="E10" s="117"/>
      <c r="F10" s="117"/>
      <c r="G10" s="117"/>
      <c r="H10" s="117"/>
      <c r="I10" s="117"/>
      <c r="J10" s="117"/>
      <c r="K10" s="117"/>
      <c r="L10" s="119"/>
    </row>
    <row r="11" spans="3:12" x14ac:dyDescent="0.2">
      <c r="C11" s="118" t="s">
        <v>2</v>
      </c>
      <c r="D11" s="117"/>
      <c r="E11" s="117"/>
      <c r="F11" s="117"/>
      <c r="G11" s="117"/>
      <c r="H11" s="117"/>
      <c r="I11" s="117"/>
      <c r="J11" s="117"/>
      <c r="K11" s="117"/>
      <c r="L11" s="119"/>
    </row>
    <row r="12" spans="3:12" x14ac:dyDescent="0.2">
      <c r="C12" s="118" t="s">
        <v>3</v>
      </c>
      <c r="D12" s="117"/>
      <c r="E12" s="117"/>
      <c r="F12" s="117"/>
      <c r="G12" s="117"/>
      <c r="H12" s="117"/>
      <c r="I12" s="117"/>
      <c r="J12" s="117"/>
      <c r="K12" s="117"/>
      <c r="L12" s="119"/>
    </row>
    <row r="13" spans="3:12" ht="7.5" customHeight="1" thickBot="1" x14ac:dyDescent="0.25">
      <c r="C13" s="113"/>
      <c r="D13" s="114"/>
      <c r="E13" s="114"/>
      <c r="F13" s="114"/>
      <c r="G13" s="114"/>
      <c r="H13" s="114"/>
      <c r="I13" s="114"/>
      <c r="J13" s="114"/>
      <c r="K13" s="114"/>
      <c r="L13" s="115"/>
    </row>
    <row r="14" spans="3:12" x14ac:dyDescent="0.2">
      <c r="C14" s="10"/>
      <c r="D14" s="11"/>
      <c r="E14" s="11"/>
      <c r="F14" s="11"/>
      <c r="G14" s="11"/>
      <c r="H14" s="12"/>
      <c r="I14" s="11"/>
      <c r="J14" s="11"/>
      <c r="K14" s="11"/>
      <c r="L14" s="13"/>
    </row>
    <row r="15" spans="3:12" ht="6.6" customHeight="1" x14ac:dyDescent="0.2">
      <c r="C15" s="10"/>
      <c r="D15" s="11"/>
      <c r="E15" s="11"/>
      <c r="F15" s="11"/>
      <c r="G15" s="11"/>
      <c r="H15" s="14"/>
      <c r="I15" s="11"/>
      <c r="J15" s="11"/>
      <c r="K15" s="11"/>
      <c r="L15" s="13"/>
    </row>
    <row r="16" spans="3:12" x14ac:dyDescent="0.2">
      <c r="C16" s="15"/>
      <c r="D16" s="16"/>
      <c r="E16" s="16"/>
      <c r="F16" s="16"/>
      <c r="G16" s="16"/>
      <c r="H16" s="14"/>
      <c r="I16" s="16"/>
      <c r="J16" s="16"/>
      <c r="K16" s="16"/>
      <c r="L16" s="17"/>
    </row>
    <row r="17" spans="3:12" ht="14.25" customHeight="1" x14ac:dyDescent="0.2">
      <c r="C17" s="15"/>
      <c r="D17" s="18" t="s">
        <v>4</v>
      </c>
      <c r="E17" s="18"/>
      <c r="F17" s="19">
        <v>2023</v>
      </c>
      <c r="G17" s="18"/>
      <c r="H17" s="19">
        <v>2022</v>
      </c>
      <c r="I17" s="19"/>
      <c r="J17" s="20"/>
      <c r="K17" s="19"/>
      <c r="L17" s="17"/>
    </row>
    <row r="18" spans="3:12" ht="14.25" customHeight="1" x14ac:dyDescent="0.2">
      <c r="C18" s="15"/>
      <c r="D18" s="18" t="s">
        <v>5</v>
      </c>
      <c r="E18" s="18"/>
      <c r="F18" s="18"/>
      <c r="G18" s="18"/>
      <c r="H18" s="22"/>
      <c r="I18" s="19"/>
      <c r="J18" s="20"/>
      <c r="K18" s="19"/>
      <c r="L18" s="17"/>
    </row>
    <row r="19" spans="3:12" ht="9.6" customHeight="1" x14ac:dyDescent="0.2">
      <c r="C19" s="15"/>
      <c r="D19" s="18"/>
      <c r="E19" s="18"/>
      <c r="F19" s="18"/>
      <c r="G19" s="18"/>
      <c r="H19" s="23"/>
      <c r="I19" s="18"/>
      <c r="J19" s="20"/>
      <c r="K19" s="20"/>
      <c r="L19" s="17"/>
    </row>
    <row r="20" spans="3:12" x14ac:dyDescent="0.2">
      <c r="C20" s="15"/>
      <c r="D20" s="23" t="s">
        <v>6</v>
      </c>
      <c r="E20" s="23"/>
      <c r="F20" s="24">
        <f>+'[1]Notas (5)'!C26</f>
        <v>223847199.99000001</v>
      </c>
      <c r="G20" s="16"/>
      <c r="H20" s="25">
        <f>+'[1]Notas (5)'!E26</f>
        <v>298500180</v>
      </c>
      <c r="I20" s="16"/>
      <c r="J20" s="20"/>
      <c r="K20" s="26">
        <v>1462536.8</v>
      </c>
      <c r="L20" s="17"/>
    </row>
    <row r="21" spans="3:12" x14ac:dyDescent="0.2">
      <c r="C21" s="15"/>
      <c r="D21" s="23" t="s">
        <v>7</v>
      </c>
      <c r="E21" s="23"/>
      <c r="F21" s="24">
        <f>+'[1]Notas (5)'!C37</f>
        <v>1259660548.1999998</v>
      </c>
      <c r="G21" s="16"/>
      <c r="H21" s="25">
        <f>+'[1]Notas (5)'!E37</f>
        <v>1058558053</v>
      </c>
      <c r="I21" s="16"/>
      <c r="J21" s="20"/>
      <c r="K21" s="26"/>
      <c r="L21" s="17"/>
    </row>
    <row r="22" spans="3:12" x14ac:dyDescent="0.2">
      <c r="C22" s="15"/>
      <c r="D22" s="23" t="s">
        <v>8</v>
      </c>
      <c r="E22" s="23"/>
      <c r="F22" s="25">
        <f>+'[1]Notas (5)'!C46</f>
        <v>1041801.1</v>
      </c>
      <c r="G22" s="16"/>
      <c r="H22" s="25">
        <f>+'[1]Notas (5)'!E46</f>
        <v>1569938</v>
      </c>
      <c r="I22" s="16"/>
      <c r="J22" s="20"/>
      <c r="K22" s="26"/>
      <c r="L22" s="17"/>
    </row>
    <row r="23" spans="3:12" hidden="1" x14ac:dyDescent="0.2">
      <c r="C23" s="15"/>
      <c r="D23" s="23" t="s">
        <v>9</v>
      </c>
      <c r="E23" s="23"/>
      <c r="F23" s="25">
        <v>0</v>
      </c>
      <c r="G23" s="16"/>
      <c r="H23" s="27"/>
      <c r="I23" s="16"/>
      <c r="J23" s="20"/>
      <c r="K23" s="26"/>
      <c r="L23" s="17"/>
    </row>
    <row r="24" spans="3:12" x14ac:dyDescent="0.2">
      <c r="C24" s="15"/>
      <c r="D24" s="23" t="s">
        <v>10</v>
      </c>
      <c r="E24" s="23"/>
      <c r="F24" s="25">
        <f>+'[1]Notas (5)'!C64</f>
        <v>2353925</v>
      </c>
      <c r="G24" s="16"/>
      <c r="H24" s="25">
        <f>+'[1]Notas (5)'!E64</f>
        <v>3071036</v>
      </c>
      <c r="I24" s="16"/>
      <c r="J24" s="20"/>
      <c r="K24" s="26"/>
      <c r="L24" s="17"/>
    </row>
    <row r="25" spans="3:12" x14ac:dyDescent="0.2">
      <c r="C25" s="15"/>
      <c r="D25" s="23" t="s">
        <v>11</v>
      </c>
      <c r="E25" s="23"/>
      <c r="F25" s="25">
        <f>+'[1]Notas (5)'!C75</f>
        <v>33834793.229999997</v>
      </c>
      <c r="G25" s="16"/>
      <c r="H25" s="28">
        <f>+'[1]Notas (5)'!E75</f>
        <v>6660249</v>
      </c>
      <c r="I25" s="16"/>
      <c r="J25" s="20"/>
      <c r="K25" s="26"/>
      <c r="L25" s="17"/>
    </row>
    <row r="26" spans="3:12" hidden="1" x14ac:dyDescent="0.2">
      <c r="C26" s="15"/>
      <c r="D26" s="23" t="s">
        <v>12</v>
      </c>
      <c r="E26" s="23"/>
      <c r="F26" s="28">
        <v>0</v>
      </c>
      <c r="G26" s="16"/>
      <c r="H26" s="28">
        <v>0</v>
      </c>
      <c r="I26" s="16"/>
      <c r="J26" s="20"/>
      <c r="K26" s="20"/>
      <c r="L26" s="17"/>
    </row>
    <row r="27" spans="3:12" ht="18.75" customHeight="1" thickBot="1" x14ac:dyDescent="0.25">
      <c r="C27" s="15"/>
      <c r="D27" s="29" t="s">
        <v>13</v>
      </c>
      <c r="E27" s="16"/>
      <c r="F27" s="30">
        <f>SUM(F20:F26)</f>
        <v>1520738267.5199997</v>
      </c>
      <c r="G27" s="16"/>
      <c r="H27" s="31">
        <f>SUM(H20:H25)</f>
        <v>1368359456</v>
      </c>
      <c r="I27" s="32"/>
      <c r="J27" s="20"/>
      <c r="K27" s="20"/>
      <c r="L27" s="17"/>
    </row>
    <row r="28" spans="3:12" ht="15.75" thickTop="1" x14ac:dyDescent="0.2">
      <c r="C28" s="15"/>
      <c r="D28" s="32"/>
      <c r="E28" s="16"/>
      <c r="F28" s="16"/>
      <c r="G28" s="16"/>
      <c r="H28" s="33"/>
      <c r="I28" s="34"/>
      <c r="J28" s="20"/>
      <c r="K28" s="34"/>
      <c r="L28" s="17"/>
    </row>
    <row r="29" spans="3:12" x14ac:dyDescent="0.2">
      <c r="C29" s="15"/>
      <c r="D29" s="18" t="s">
        <v>14</v>
      </c>
      <c r="E29" s="16"/>
      <c r="F29" s="16"/>
      <c r="G29" s="16"/>
      <c r="H29" s="33"/>
      <c r="I29" s="34"/>
      <c r="J29" s="20"/>
      <c r="K29" s="34"/>
      <c r="L29" s="17"/>
    </row>
    <row r="30" spans="3:12" x14ac:dyDescent="0.2">
      <c r="C30" s="15"/>
      <c r="D30" s="16"/>
      <c r="E30" s="20"/>
      <c r="F30" s="27"/>
      <c r="G30" s="20"/>
      <c r="H30" s="33"/>
      <c r="I30" s="34"/>
      <c r="J30" s="20"/>
      <c r="K30" s="34"/>
      <c r="L30" s="17"/>
    </row>
    <row r="31" spans="3:12" hidden="1" x14ac:dyDescent="0.2">
      <c r="C31" s="15"/>
      <c r="D31" s="35" t="s">
        <v>15</v>
      </c>
      <c r="E31" s="23"/>
      <c r="F31" s="33"/>
      <c r="G31" s="23"/>
      <c r="H31" s="33"/>
      <c r="I31" s="34"/>
      <c r="J31" s="20"/>
      <c r="K31" s="34"/>
      <c r="L31" s="17"/>
    </row>
    <row r="32" spans="3:12" hidden="1" x14ac:dyDescent="0.2">
      <c r="C32" s="15"/>
      <c r="D32" s="23" t="s">
        <v>16</v>
      </c>
      <c r="E32" s="23"/>
      <c r="F32" s="33"/>
      <c r="G32" s="23"/>
      <c r="H32" s="33"/>
      <c r="I32" s="34"/>
      <c r="J32" s="20"/>
      <c r="K32" s="34"/>
      <c r="L32" s="17"/>
    </row>
    <row r="33" spans="3:12" hidden="1" x14ac:dyDescent="0.2">
      <c r="C33" s="15"/>
      <c r="D33" s="23" t="s">
        <v>17</v>
      </c>
      <c r="E33" s="23"/>
      <c r="F33" s="33"/>
      <c r="G33" s="23"/>
      <c r="H33" s="33"/>
      <c r="I33" s="34"/>
      <c r="J33" s="20"/>
      <c r="K33" s="34"/>
      <c r="L33" s="17"/>
    </row>
    <row r="34" spans="3:12" hidden="1" x14ac:dyDescent="0.2">
      <c r="C34" s="15"/>
      <c r="D34" s="23" t="s">
        <v>18</v>
      </c>
      <c r="E34" s="23"/>
      <c r="F34" s="33"/>
      <c r="G34" s="23"/>
      <c r="H34" s="33"/>
      <c r="I34" s="34"/>
      <c r="J34" s="20"/>
      <c r="K34" s="34"/>
      <c r="L34" s="17"/>
    </row>
    <row r="35" spans="3:12" x14ac:dyDescent="0.2">
      <c r="C35" s="15"/>
      <c r="D35" s="23" t="s">
        <v>19</v>
      </c>
      <c r="E35" s="23"/>
      <c r="F35" s="33">
        <f>+'[1]Ntota prop'!J22</f>
        <v>402876105.72000003</v>
      </c>
      <c r="G35" s="23"/>
      <c r="H35" s="33">
        <v>330452032</v>
      </c>
      <c r="I35" s="34"/>
      <c r="J35" s="20"/>
      <c r="K35" s="34"/>
      <c r="L35" s="17"/>
    </row>
    <row r="36" spans="3:12" x14ac:dyDescent="0.2">
      <c r="C36" s="15"/>
      <c r="D36" s="23" t="s">
        <v>20</v>
      </c>
      <c r="E36" s="23"/>
      <c r="F36" s="33">
        <f>+'[1]Ntota prop'!B42</f>
        <v>13770505.379999999</v>
      </c>
      <c r="G36" s="23"/>
      <c r="H36" s="33">
        <v>36317</v>
      </c>
      <c r="I36" s="34"/>
      <c r="J36" s="20"/>
      <c r="K36" s="34"/>
      <c r="L36" s="17"/>
    </row>
    <row r="37" spans="3:12" x14ac:dyDescent="0.2">
      <c r="C37" s="15"/>
      <c r="D37" s="23" t="s">
        <v>21</v>
      </c>
      <c r="E37" s="23"/>
      <c r="F37" s="33">
        <f>+'[1]Notas (5)'!C85</f>
        <v>607392.04</v>
      </c>
      <c r="G37" s="23"/>
      <c r="H37" s="33">
        <f>+'[1]Notas (5)'!E85</f>
        <v>607392</v>
      </c>
      <c r="I37" s="34"/>
      <c r="J37" s="20"/>
      <c r="K37" s="34"/>
      <c r="L37" s="17"/>
    </row>
    <row r="38" spans="3:12" x14ac:dyDescent="0.2">
      <c r="C38" s="15"/>
      <c r="D38" s="36" t="s">
        <v>16</v>
      </c>
      <c r="E38" s="23"/>
      <c r="F38" s="33">
        <f>+'[1]Notas (5)'!C97</f>
        <v>2797749</v>
      </c>
      <c r="G38" s="23"/>
      <c r="H38" s="33">
        <f>+'[1]Notas (5)'!E94</f>
        <v>2797749.18</v>
      </c>
      <c r="I38" s="34"/>
      <c r="J38" s="20"/>
      <c r="K38" s="34"/>
      <c r="L38" s="17"/>
    </row>
    <row r="39" spans="3:12" x14ac:dyDescent="0.2">
      <c r="C39" s="15"/>
      <c r="D39" s="29" t="s">
        <v>22</v>
      </c>
      <c r="E39" s="16"/>
      <c r="F39" s="37">
        <f>SUM(F35:F38)</f>
        <v>420051752.14000005</v>
      </c>
      <c r="G39" s="16"/>
      <c r="H39" s="37">
        <f>SUM(H35:H38)</f>
        <v>333893490.18000001</v>
      </c>
      <c r="I39" s="16"/>
      <c r="J39" s="20"/>
      <c r="K39" s="16"/>
      <c r="L39" s="17"/>
    </row>
    <row r="40" spans="3:12" ht="15.75" thickBot="1" x14ac:dyDescent="0.25">
      <c r="C40" s="15"/>
      <c r="D40" s="32" t="s">
        <v>23</v>
      </c>
      <c r="E40" s="16"/>
      <c r="F40" s="38">
        <f>+F27+F39</f>
        <v>1940790019.6599998</v>
      </c>
      <c r="G40" s="16"/>
      <c r="H40" s="31">
        <f>+H39+H27</f>
        <v>1702252946.1800001</v>
      </c>
      <c r="I40" s="16"/>
      <c r="J40" s="20"/>
      <c r="K40" s="34">
        <v>399912.37</v>
      </c>
      <c r="L40" s="17"/>
    </row>
    <row r="41" spans="3:12" ht="17.25" customHeight="1" thickTop="1" x14ac:dyDescent="0.2">
      <c r="C41" s="15"/>
      <c r="D41" s="16"/>
      <c r="E41" s="16"/>
      <c r="F41" s="16"/>
      <c r="G41" s="16"/>
      <c r="H41" s="33"/>
      <c r="I41" s="16"/>
      <c r="J41" s="20"/>
      <c r="K41" s="34"/>
      <c r="L41" s="17"/>
    </row>
    <row r="42" spans="3:12" x14ac:dyDescent="0.2">
      <c r="C42" s="15"/>
      <c r="D42" s="18" t="s">
        <v>24</v>
      </c>
      <c r="E42" s="18"/>
      <c r="F42" s="19"/>
      <c r="G42" s="18"/>
      <c r="H42" s="22"/>
      <c r="I42" s="19"/>
      <c r="J42" s="20"/>
      <c r="K42" s="19"/>
      <c r="L42" s="17"/>
    </row>
    <row r="43" spans="3:12" x14ac:dyDescent="0.2">
      <c r="C43" s="15"/>
      <c r="D43" s="18" t="s">
        <v>25</v>
      </c>
      <c r="E43" s="16"/>
      <c r="F43" s="16"/>
      <c r="G43" s="16"/>
      <c r="H43" s="33"/>
      <c r="I43" s="16"/>
      <c r="J43" s="20"/>
      <c r="K43" s="34"/>
      <c r="L43" s="17"/>
    </row>
    <row r="44" spans="3:12" x14ac:dyDescent="0.2">
      <c r="C44" s="15"/>
      <c r="D44" s="16"/>
      <c r="E44" s="16"/>
      <c r="F44" s="16"/>
      <c r="G44" s="16"/>
      <c r="H44" s="33"/>
      <c r="I44" s="16"/>
      <c r="J44" s="20"/>
      <c r="K44" s="34"/>
      <c r="L44" s="17"/>
    </row>
    <row r="45" spans="3:12" ht="15" hidden="1" customHeight="1" x14ac:dyDescent="0.2">
      <c r="C45" s="15"/>
      <c r="D45" s="39" t="s">
        <v>26</v>
      </c>
      <c r="E45" s="40"/>
      <c r="F45" s="41"/>
      <c r="G45" s="41"/>
      <c r="H45" s="42"/>
      <c r="I45" s="16"/>
      <c r="J45" s="20"/>
      <c r="K45" s="34"/>
      <c r="L45" s="17"/>
    </row>
    <row r="46" spans="3:12" x14ac:dyDescent="0.2">
      <c r="C46" s="15"/>
      <c r="D46" s="43" t="s">
        <v>27</v>
      </c>
      <c r="E46" s="44"/>
      <c r="F46" s="42">
        <f>+'[1]Notas (5)'!C112</f>
        <v>90120033.319999993</v>
      </c>
      <c r="G46" s="45"/>
      <c r="H46" s="42">
        <f>+'[1]Notas (5)'!E112</f>
        <v>12728287</v>
      </c>
      <c r="I46" s="46"/>
      <c r="J46" s="20"/>
      <c r="K46" s="34"/>
      <c r="L46" s="17"/>
    </row>
    <row r="47" spans="3:12" ht="15" hidden="1" customHeight="1" x14ac:dyDescent="0.2">
      <c r="C47" s="15"/>
      <c r="D47" s="43" t="s">
        <v>28</v>
      </c>
      <c r="E47" s="27"/>
      <c r="F47" s="47"/>
      <c r="G47" s="48"/>
      <c r="H47" s="47"/>
      <c r="I47" s="20"/>
      <c r="J47" s="20"/>
      <c r="K47" s="34"/>
      <c r="L47" s="17"/>
    </row>
    <row r="48" spans="3:12" ht="15" hidden="1" customHeight="1" x14ac:dyDescent="0.2">
      <c r="C48" s="15"/>
      <c r="D48" s="23" t="s">
        <v>29</v>
      </c>
      <c r="E48" s="23"/>
      <c r="F48" s="47">
        <v>0</v>
      </c>
      <c r="G48" s="49"/>
      <c r="H48" s="47">
        <v>0</v>
      </c>
      <c r="I48" s="32"/>
      <c r="J48" s="20"/>
      <c r="K48" s="34"/>
      <c r="L48" s="17"/>
    </row>
    <row r="49" spans="3:12" ht="15" hidden="1" customHeight="1" x14ac:dyDescent="0.2">
      <c r="C49" s="15"/>
      <c r="D49" s="23" t="s">
        <v>30</v>
      </c>
      <c r="E49" s="23"/>
      <c r="F49" s="47"/>
      <c r="G49" s="49"/>
      <c r="H49" s="47"/>
      <c r="I49" s="32"/>
      <c r="J49" s="20"/>
      <c r="K49" s="34"/>
      <c r="L49" s="17"/>
    </row>
    <row r="50" spans="3:12" x14ac:dyDescent="0.2">
      <c r="C50" s="15"/>
      <c r="D50" s="23" t="s">
        <v>31</v>
      </c>
      <c r="E50" s="23"/>
      <c r="F50" s="47">
        <f>+'[1]Notas (5)'!C122</f>
        <v>24307481.889999997</v>
      </c>
      <c r="G50" s="49"/>
      <c r="H50" s="47">
        <f>+'[1]Notas (5)'!E132</f>
        <v>15877976</v>
      </c>
      <c r="I50" s="32"/>
      <c r="J50" s="20"/>
      <c r="K50" s="34"/>
      <c r="L50" s="17"/>
    </row>
    <row r="51" spans="3:12" ht="15" hidden="1" customHeight="1" x14ac:dyDescent="0.2">
      <c r="C51" s="15"/>
      <c r="D51" s="23" t="s">
        <v>32</v>
      </c>
      <c r="E51" s="23"/>
      <c r="F51" s="47"/>
      <c r="G51" s="49"/>
      <c r="H51" s="47"/>
      <c r="I51" s="32"/>
      <c r="J51" s="20"/>
      <c r="K51" s="34"/>
      <c r="L51" s="17"/>
    </row>
    <row r="52" spans="3:12" ht="15" hidden="1" customHeight="1" x14ac:dyDescent="0.2">
      <c r="C52" s="15"/>
      <c r="D52" s="23" t="s">
        <v>33</v>
      </c>
      <c r="E52" s="23"/>
      <c r="F52" s="47"/>
      <c r="G52" s="49"/>
      <c r="H52" s="47"/>
      <c r="I52" s="32"/>
      <c r="J52" s="20"/>
      <c r="K52" s="34"/>
      <c r="L52" s="17"/>
    </row>
    <row r="53" spans="3:12" ht="15" hidden="1" customHeight="1" x14ac:dyDescent="0.2">
      <c r="C53" s="15"/>
      <c r="D53" s="23" t="s">
        <v>34</v>
      </c>
      <c r="E53" s="23"/>
      <c r="F53" s="47"/>
      <c r="G53" s="49"/>
      <c r="H53" s="47"/>
      <c r="I53" s="32"/>
      <c r="J53" s="20"/>
      <c r="K53" s="34"/>
      <c r="L53" s="17"/>
    </row>
    <row r="54" spans="3:12" hidden="1" x14ac:dyDescent="0.2">
      <c r="C54" s="15"/>
      <c r="D54" s="23" t="s">
        <v>35</v>
      </c>
      <c r="E54" s="23"/>
      <c r="F54" s="50"/>
      <c r="G54" s="49"/>
      <c r="H54" s="50"/>
      <c r="I54" s="32"/>
      <c r="J54" s="20"/>
      <c r="K54" s="34"/>
      <c r="L54" s="17"/>
    </row>
    <row r="55" spans="3:12" ht="15" hidden="1" customHeight="1" x14ac:dyDescent="0.2">
      <c r="C55" s="15"/>
      <c r="D55" s="23" t="s">
        <v>36</v>
      </c>
      <c r="E55" s="23"/>
      <c r="F55" s="47"/>
      <c r="G55" s="49"/>
      <c r="H55" s="47"/>
      <c r="I55" s="32"/>
      <c r="J55" s="20"/>
      <c r="K55" s="34"/>
      <c r="L55" s="17"/>
    </row>
    <row r="56" spans="3:12" ht="15" hidden="1" customHeight="1" x14ac:dyDescent="0.2">
      <c r="C56" s="15"/>
      <c r="D56" s="23" t="s">
        <v>37</v>
      </c>
      <c r="E56" s="23"/>
      <c r="F56" s="50"/>
      <c r="G56" s="49"/>
      <c r="H56" s="50"/>
      <c r="I56" s="32"/>
      <c r="J56" s="20"/>
      <c r="K56" s="34"/>
      <c r="L56" s="17"/>
    </row>
    <row r="57" spans="3:12" ht="15" customHeight="1" x14ac:dyDescent="0.2">
      <c r="C57" s="15"/>
      <c r="D57" s="51" t="s">
        <v>38</v>
      </c>
      <c r="E57" s="23"/>
      <c r="F57" s="50">
        <f>+'[1]Notas (5)'!C128</f>
        <v>2797400</v>
      </c>
      <c r="G57" s="49"/>
      <c r="H57" s="50">
        <f>+'[1]Notas (5)'!E129</f>
        <v>2797400</v>
      </c>
      <c r="I57" s="32"/>
      <c r="J57" s="20"/>
      <c r="K57" s="34"/>
      <c r="L57" s="17"/>
    </row>
    <row r="58" spans="3:12" ht="17.25" customHeight="1" x14ac:dyDescent="0.2">
      <c r="C58" s="15"/>
      <c r="D58" s="52" t="s">
        <v>39</v>
      </c>
      <c r="E58" s="23"/>
      <c r="F58" s="53">
        <f>SUM(F46:F57)</f>
        <v>117224915.20999999</v>
      </c>
      <c r="G58" s="32"/>
      <c r="H58" s="53">
        <f>SUM(H46:H50)</f>
        <v>28606263</v>
      </c>
      <c r="I58" s="26"/>
      <c r="J58" s="20"/>
      <c r="K58" s="34"/>
      <c r="L58" s="17"/>
    </row>
    <row r="59" spans="3:12" x14ac:dyDescent="0.2">
      <c r="C59" s="15"/>
      <c r="D59" s="44"/>
      <c r="E59" s="44"/>
      <c r="F59" s="44"/>
      <c r="G59" s="54"/>
      <c r="H59" s="23"/>
      <c r="I59" s="55"/>
      <c r="J59" s="20"/>
      <c r="K59" s="34"/>
      <c r="L59" s="17"/>
    </row>
    <row r="60" spans="3:12" x14ac:dyDescent="0.2">
      <c r="C60" s="15"/>
      <c r="D60" s="56" t="s">
        <v>24</v>
      </c>
      <c r="E60" s="23"/>
      <c r="F60" s="23"/>
      <c r="G60" s="16"/>
      <c r="H60" s="57"/>
      <c r="I60" s="16"/>
      <c r="J60" s="20"/>
      <c r="K60" s="34"/>
      <c r="L60" s="17"/>
    </row>
    <row r="61" spans="3:12" x14ac:dyDescent="0.2">
      <c r="C61" s="15"/>
      <c r="D61" s="18" t="s">
        <v>40</v>
      </c>
      <c r="E61" s="16"/>
      <c r="F61" s="16"/>
      <c r="G61" s="16"/>
      <c r="H61" s="57"/>
      <c r="I61" s="16"/>
      <c r="J61" s="20"/>
      <c r="K61" s="34"/>
      <c r="L61" s="17"/>
    </row>
    <row r="62" spans="3:12" x14ac:dyDescent="0.2">
      <c r="C62" s="15"/>
      <c r="D62" s="16"/>
      <c r="E62" s="16"/>
      <c r="F62" s="16"/>
      <c r="G62" s="16"/>
      <c r="H62" s="57"/>
      <c r="I62" s="16"/>
      <c r="J62" s="20"/>
      <c r="K62" s="34"/>
      <c r="L62" s="17"/>
    </row>
    <row r="63" spans="3:12" x14ac:dyDescent="0.2">
      <c r="C63" s="15"/>
      <c r="D63" s="43" t="s">
        <v>41</v>
      </c>
      <c r="E63" s="16"/>
      <c r="F63" s="49">
        <f>+'[1]Notas (5)'!C146</f>
        <v>1162289617.72</v>
      </c>
      <c r="G63" s="16"/>
      <c r="H63" s="58">
        <f>+'[1]Notas (5)'!E146</f>
        <v>1081892141</v>
      </c>
      <c r="I63" s="16"/>
      <c r="J63" s="20"/>
      <c r="K63" s="34"/>
      <c r="L63" s="17"/>
    </row>
    <row r="64" spans="3:12" ht="15" hidden="1" customHeight="1" x14ac:dyDescent="0.2">
      <c r="C64" s="15"/>
      <c r="D64" s="39" t="s">
        <v>42</v>
      </c>
      <c r="E64" s="16"/>
      <c r="F64" s="16"/>
      <c r="G64" s="16"/>
      <c r="H64" s="57"/>
      <c r="I64" s="16"/>
      <c r="J64" s="20"/>
      <c r="K64" s="34"/>
      <c r="L64" s="17"/>
    </row>
    <row r="65" spans="3:12" ht="15" hidden="1" customHeight="1" x14ac:dyDescent="0.2">
      <c r="C65" s="15"/>
      <c r="D65" s="39" t="s">
        <v>43</v>
      </c>
      <c r="E65" s="16"/>
      <c r="F65" s="16"/>
      <c r="G65" s="16"/>
      <c r="H65" s="57"/>
      <c r="I65" s="16"/>
      <c r="J65" s="20"/>
      <c r="K65" s="34"/>
      <c r="L65" s="17"/>
    </row>
    <row r="66" spans="3:12" ht="15" hidden="1" customHeight="1" x14ac:dyDescent="0.2">
      <c r="C66" s="15"/>
      <c r="D66" s="23" t="s">
        <v>44</v>
      </c>
      <c r="E66" s="16"/>
      <c r="F66" s="49">
        <v>0</v>
      </c>
      <c r="G66" s="16"/>
      <c r="H66" s="57" t="e">
        <f>+#REF!</f>
        <v>#REF!</v>
      </c>
      <c r="I66" s="16"/>
      <c r="J66" s="20"/>
      <c r="K66" s="34"/>
      <c r="L66" s="17"/>
    </row>
    <row r="67" spans="3:12" ht="15" hidden="1" customHeight="1" x14ac:dyDescent="0.2">
      <c r="C67" s="15"/>
      <c r="D67" s="35" t="s">
        <v>45</v>
      </c>
      <c r="E67" s="16"/>
      <c r="F67" s="16"/>
      <c r="G67" s="16"/>
      <c r="H67" s="57"/>
      <c r="I67" s="16"/>
      <c r="J67" s="20"/>
      <c r="K67" s="34"/>
      <c r="L67" s="17"/>
    </row>
    <row r="68" spans="3:12" ht="15" hidden="1" customHeight="1" x14ac:dyDescent="0.2">
      <c r="C68" s="15"/>
      <c r="D68" s="35" t="s">
        <v>46</v>
      </c>
      <c r="E68" s="16"/>
      <c r="F68" s="16"/>
      <c r="G68" s="16"/>
      <c r="H68" s="57"/>
      <c r="I68" s="16"/>
      <c r="J68" s="20"/>
      <c r="K68" s="34"/>
      <c r="L68" s="17"/>
    </row>
    <row r="69" spans="3:12" x14ac:dyDescent="0.2">
      <c r="C69" s="15"/>
      <c r="D69" s="29" t="s">
        <v>47</v>
      </c>
      <c r="E69" s="16"/>
      <c r="F69" s="37">
        <f>SUM(F62:F68)</f>
        <v>1162289617.72</v>
      </c>
      <c r="G69" s="59"/>
      <c r="H69" s="37">
        <f>+H63</f>
        <v>1081892141</v>
      </c>
      <c r="I69" s="16"/>
      <c r="J69" s="20"/>
      <c r="K69" s="34"/>
      <c r="L69" s="17"/>
    </row>
    <row r="70" spans="3:12" ht="18" customHeight="1" x14ac:dyDescent="0.2">
      <c r="C70" s="15"/>
      <c r="D70" s="32" t="s">
        <v>48</v>
      </c>
      <c r="E70" s="16"/>
      <c r="F70" s="60">
        <f>+F58+F69</f>
        <v>1279514532.9300001</v>
      </c>
      <c r="G70" s="16"/>
      <c r="H70" s="37">
        <f>+H58+H69</f>
        <v>1110498404</v>
      </c>
      <c r="I70" s="16"/>
      <c r="J70" s="20"/>
      <c r="K70" s="34"/>
      <c r="L70" s="17"/>
    </row>
    <row r="71" spans="3:12" x14ac:dyDescent="0.2">
      <c r="C71" s="15"/>
      <c r="D71" s="23"/>
      <c r="E71" s="16"/>
      <c r="F71" s="16"/>
      <c r="G71" s="16"/>
      <c r="H71" s="57"/>
      <c r="I71" s="16"/>
      <c r="J71" s="20"/>
      <c r="K71" s="34"/>
      <c r="L71" s="17"/>
    </row>
    <row r="72" spans="3:12" x14ac:dyDescent="0.2">
      <c r="C72" s="15"/>
      <c r="D72" s="61" t="s">
        <v>49</v>
      </c>
      <c r="E72" s="16"/>
      <c r="F72" s="16"/>
      <c r="G72" s="16"/>
      <c r="H72" s="57"/>
      <c r="I72" s="16"/>
      <c r="J72" s="20"/>
      <c r="K72" s="34"/>
      <c r="L72" s="17"/>
    </row>
    <row r="73" spans="3:12" x14ac:dyDescent="0.2">
      <c r="C73" s="15"/>
      <c r="D73" s="23"/>
      <c r="E73" s="16"/>
      <c r="F73" s="16"/>
      <c r="G73" s="16"/>
      <c r="H73" s="57"/>
      <c r="I73" s="16"/>
      <c r="J73" s="20"/>
      <c r="K73" s="34"/>
      <c r="L73" s="17"/>
    </row>
    <row r="74" spans="3:12" x14ac:dyDescent="0.2">
      <c r="C74" s="15"/>
      <c r="D74" s="23" t="s">
        <v>50</v>
      </c>
      <c r="E74" s="62"/>
      <c r="F74" s="24">
        <v>101467631.81999999</v>
      </c>
      <c r="G74" s="62"/>
      <c r="H74" s="24">
        <v>101467631.81999999</v>
      </c>
      <c r="I74" s="63"/>
      <c r="J74" s="20"/>
      <c r="K74" s="64"/>
      <c r="L74" s="17"/>
    </row>
    <row r="75" spans="3:12" ht="15" hidden="1" customHeight="1" x14ac:dyDescent="0.2">
      <c r="C75" s="15"/>
      <c r="D75" s="36" t="s">
        <v>51</v>
      </c>
      <c r="E75" s="62"/>
      <c r="F75" s="65">
        <v>0</v>
      </c>
      <c r="G75" s="66"/>
      <c r="H75" s="65">
        <v>0</v>
      </c>
      <c r="I75" s="63"/>
      <c r="J75" s="20"/>
      <c r="K75" s="64"/>
      <c r="L75" s="17"/>
    </row>
    <row r="76" spans="3:12" x14ac:dyDescent="0.2">
      <c r="C76" s="15"/>
      <c r="D76" s="67" t="s">
        <v>52</v>
      </c>
      <c r="E76" s="67"/>
      <c r="F76" s="24">
        <v>73163346.450000197</v>
      </c>
      <c r="G76" s="67"/>
      <c r="H76" s="24">
        <v>3990008</v>
      </c>
      <c r="I76" s="68"/>
      <c r="J76" s="20"/>
      <c r="K76" s="20"/>
      <c r="L76" s="17"/>
    </row>
    <row r="77" spans="3:12" x14ac:dyDescent="0.2">
      <c r="C77" s="15"/>
      <c r="D77" s="67" t="s">
        <v>53</v>
      </c>
      <c r="E77" s="69"/>
      <c r="F77" s="28">
        <v>486644509</v>
      </c>
      <c r="G77" s="69"/>
      <c r="H77" s="28">
        <v>486296902</v>
      </c>
      <c r="I77" s="68"/>
      <c r="J77" s="20"/>
      <c r="K77" s="20"/>
      <c r="L77" s="17"/>
    </row>
    <row r="78" spans="3:12" ht="15" hidden="1" customHeight="1" x14ac:dyDescent="0.2">
      <c r="C78" s="15"/>
      <c r="D78" s="39" t="s">
        <v>54</v>
      </c>
      <c r="E78" s="67"/>
      <c r="F78" s="28"/>
      <c r="G78" s="67"/>
      <c r="H78" s="70"/>
      <c r="I78" s="68"/>
      <c r="J78" s="20"/>
      <c r="K78" s="20"/>
      <c r="L78" s="17"/>
    </row>
    <row r="79" spans="3:12" x14ac:dyDescent="0.2">
      <c r="C79" s="15"/>
      <c r="D79" s="29" t="s">
        <v>55</v>
      </c>
      <c r="E79" s="67"/>
      <c r="F79" s="71">
        <f>SUM(F74:F77)</f>
        <v>661275487.27000022</v>
      </c>
      <c r="G79" s="72"/>
      <c r="H79" s="73">
        <f>SUM(H74:H77)</f>
        <v>591754541.81999993</v>
      </c>
      <c r="I79" s="68"/>
      <c r="J79" s="20"/>
      <c r="K79" s="34">
        <v>52042731.020000003</v>
      </c>
      <c r="L79" s="17"/>
    </row>
    <row r="80" spans="3:12" ht="19.5" customHeight="1" thickBot="1" x14ac:dyDescent="0.25">
      <c r="C80" s="15"/>
      <c r="D80" s="32" t="s">
        <v>56</v>
      </c>
      <c r="E80" s="67"/>
      <c r="F80" s="31">
        <f>+F79+F70</f>
        <v>1940790020.2000003</v>
      </c>
      <c r="G80" s="67"/>
      <c r="H80" s="31">
        <f>+H79+H70</f>
        <v>1702252945.8199999</v>
      </c>
      <c r="I80" s="67"/>
      <c r="J80" s="20"/>
      <c r="K80" s="34">
        <v>-5348157.34</v>
      </c>
      <c r="L80" s="17"/>
    </row>
    <row r="81" spans="2:12" ht="17.25" customHeight="1" thickTop="1" x14ac:dyDescent="0.2">
      <c r="C81" s="15"/>
      <c r="D81" s="72"/>
      <c r="E81" s="67"/>
      <c r="F81" s="59"/>
      <c r="G81" s="67"/>
      <c r="H81" s="74"/>
      <c r="I81" s="75"/>
      <c r="J81" s="20"/>
      <c r="K81" s="34"/>
      <c r="L81" s="17"/>
    </row>
    <row r="82" spans="2:12" ht="15.75" thickBot="1" x14ac:dyDescent="0.25">
      <c r="C82" s="76"/>
      <c r="D82" s="77"/>
      <c r="E82" s="77"/>
      <c r="F82" s="77"/>
      <c r="G82" s="77"/>
      <c r="H82" s="78"/>
      <c r="I82" s="77"/>
      <c r="J82" s="77"/>
      <c r="K82" s="77"/>
      <c r="L82" s="79"/>
    </row>
    <row r="84" spans="2:12" x14ac:dyDescent="0.2">
      <c r="F84" s="21"/>
      <c r="H84" s="80"/>
    </row>
    <row r="87" spans="2:12" s="21" customFormat="1" x14ac:dyDescent="0.2">
      <c r="D87" s="81"/>
      <c r="E87" s="81"/>
      <c r="F87" s="82"/>
      <c r="G87" s="81"/>
      <c r="H87" s="83"/>
    </row>
    <row r="88" spans="2:12" x14ac:dyDescent="0.2">
      <c r="D88" s="84" t="s">
        <v>57</v>
      </c>
      <c r="E88" s="85"/>
      <c r="F88" s="84"/>
      <c r="G88" s="86" t="s">
        <v>58</v>
      </c>
      <c r="H88" s="87"/>
      <c r="I88" s="88"/>
      <c r="J88" s="88"/>
      <c r="K88" s="88"/>
      <c r="L88" s="88"/>
    </row>
    <row r="89" spans="2:12" ht="15" customHeight="1" x14ac:dyDescent="0.2">
      <c r="D89" s="89" t="s">
        <v>59</v>
      </c>
      <c r="E89" s="90"/>
      <c r="F89" s="116" t="s">
        <v>60</v>
      </c>
      <c r="G89" s="116"/>
      <c r="H89" s="116"/>
      <c r="J89" s="91"/>
      <c r="K89" s="91"/>
      <c r="L89" s="92"/>
    </row>
    <row r="90" spans="2:12" ht="15" customHeight="1" x14ac:dyDescent="0.2">
      <c r="D90" s="85"/>
      <c r="E90" s="85"/>
      <c r="F90" s="85"/>
      <c r="G90" s="85"/>
      <c r="H90" s="93"/>
      <c r="I90" s="88"/>
      <c r="J90" s="91"/>
      <c r="K90" s="91"/>
      <c r="L90" s="92"/>
    </row>
    <row r="91" spans="2:12" s="21" customFormat="1" x14ac:dyDescent="0.2">
      <c r="D91" s="85"/>
      <c r="E91" s="85"/>
      <c r="F91" s="85"/>
      <c r="G91" s="85"/>
      <c r="H91" s="93"/>
    </row>
    <row r="92" spans="2:12" s="21" customFormat="1" x14ac:dyDescent="0.2">
      <c r="D92" s="94"/>
      <c r="E92" s="85"/>
      <c r="F92" s="85"/>
      <c r="G92" s="85"/>
      <c r="H92" s="93"/>
    </row>
    <row r="93" spans="2:12" s="21" customFormat="1" x14ac:dyDescent="0.2">
      <c r="B93" s="95"/>
      <c r="C93" s="95"/>
      <c r="D93" s="95"/>
      <c r="E93" s="95" t="s">
        <v>61</v>
      </c>
      <c r="F93" s="96"/>
      <c r="G93" s="97"/>
      <c r="H93" s="98"/>
      <c r="I93" s="99"/>
      <c r="J93" s="99"/>
      <c r="K93" s="99"/>
    </row>
    <row r="94" spans="2:12" s="21" customFormat="1" x14ac:dyDescent="0.2">
      <c r="E94" s="100" t="s">
        <v>62</v>
      </c>
      <c r="H94" s="93"/>
      <c r="I94" s="101"/>
      <c r="J94" s="101"/>
      <c r="K94" s="101"/>
    </row>
    <row r="95" spans="2:12" x14ac:dyDescent="0.2">
      <c r="D95" s="102"/>
      <c r="E95" s="94"/>
      <c r="F95" s="94"/>
      <c r="G95" s="94"/>
      <c r="H95" s="103"/>
    </row>
    <row r="96" spans="2:12" x14ac:dyDescent="0.2">
      <c r="H96" s="104"/>
    </row>
    <row r="97" spans="4:8" x14ac:dyDescent="0.2">
      <c r="H97" s="104"/>
    </row>
    <row r="98" spans="4:8" x14ac:dyDescent="0.2">
      <c r="H98" s="104"/>
    </row>
    <row r="99" spans="4:8" x14ac:dyDescent="0.2">
      <c r="D99" s="105"/>
      <c r="H99" s="104"/>
    </row>
    <row r="100" spans="4:8" x14ac:dyDescent="0.2">
      <c r="D100" s="105"/>
      <c r="E100" s="102"/>
      <c r="H100" s="106"/>
    </row>
    <row r="101" spans="4:8" x14ac:dyDescent="0.2">
      <c r="D101" s="105"/>
      <c r="F101" s="21"/>
      <c r="H101" s="104"/>
    </row>
    <row r="102" spans="4:8" x14ac:dyDescent="0.2">
      <c r="D102" s="107"/>
      <c r="F102" s="108"/>
    </row>
    <row r="103" spans="4:8" x14ac:dyDescent="0.2">
      <c r="D103" s="105"/>
      <c r="F103" s="109">
        <f>+F80-F40</f>
        <v>0.54000043869018555</v>
      </c>
      <c r="H103" s="109">
        <f>+H80-H40</f>
        <v>-0.3600001335144043</v>
      </c>
    </row>
    <row r="104" spans="4:8" x14ac:dyDescent="0.2">
      <c r="H104" s="110"/>
    </row>
    <row r="105" spans="4:8" x14ac:dyDescent="0.2">
      <c r="D105" s="2"/>
      <c r="F105" s="105"/>
      <c r="H105" s="104"/>
    </row>
    <row r="106" spans="4:8" x14ac:dyDescent="0.2">
      <c r="D106" s="2"/>
      <c r="F106" s="21"/>
      <c r="H106" s="104"/>
    </row>
    <row r="107" spans="4:8" x14ac:dyDescent="0.2">
      <c r="D107" s="36"/>
      <c r="F107" s="21"/>
      <c r="H107" s="104"/>
    </row>
    <row r="108" spans="4:8" x14ac:dyDescent="0.2">
      <c r="D108" s="36"/>
      <c r="H108" s="106"/>
    </row>
    <row r="109" spans="4:8" x14ac:dyDescent="0.2">
      <c r="D109" s="111"/>
      <c r="H109" s="104"/>
    </row>
    <row r="110" spans="4:8" x14ac:dyDescent="0.2">
      <c r="D110" s="111"/>
      <c r="H110" s="106"/>
    </row>
    <row r="111" spans="4:8" x14ac:dyDescent="0.2">
      <c r="D111" s="2"/>
      <c r="H111" s="104"/>
    </row>
    <row r="112" spans="4:8" x14ac:dyDescent="0.2">
      <c r="D112" s="2"/>
    </row>
    <row r="113" spans="4:8" x14ac:dyDescent="0.2">
      <c r="D113" s="2"/>
    </row>
    <row r="114" spans="4:8" x14ac:dyDescent="0.2">
      <c r="D114" s="2"/>
    </row>
    <row r="115" spans="4:8" x14ac:dyDescent="0.2">
      <c r="D115" s="2"/>
    </row>
    <row r="116" spans="4:8" x14ac:dyDescent="0.2">
      <c r="D116" s="2"/>
    </row>
    <row r="124" spans="4:8" x14ac:dyDescent="0.2">
      <c r="D124" s="94"/>
      <c r="E124" s="94"/>
      <c r="F124" s="112"/>
      <c r="G124" s="94"/>
      <c r="H124" s="103"/>
    </row>
  </sheetData>
  <mergeCells count="8">
    <mergeCell ref="C13:L13"/>
    <mergeCell ref="F89:H89"/>
    <mergeCell ref="D7:K7"/>
    <mergeCell ref="D8:K8"/>
    <mergeCell ref="C9:L9"/>
    <mergeCell ref="C10:L10"/>
    <mergeCell ref="C11:L11"/>
    <mergeCell ref="C12:L12"/>
  </mergeCells>
  <printOptions horizontalCentered="1"/>
  <pageMargins left="0.19685039370078741" right="0.19685039370078741" top="0.94488188976377963" bottom="0.59055118110236227" header="0" footer="0"/>
  <pageSetup scale="64" fitToHeight="2" orientation="portrait" r:id="rId1"/>
  <headerFooter alignWithMargins="0">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305"/>
  <sheetViews>
    <sheetView zoomScaleNormal="100" workbookViewId="0">
      <selection activeCell="B16" sqref="B16"/>
    </sheetView>
  </sheetViews>
  <sheetFormatPr baseColWidth="10" defaultRowHeight="15" x14ac:dyDescent="0.2"/>
  <cols>
    <col min="1" max="1" width="11.42578125" style="187"/>
    <col min="2" max="2" width="73.42578125" style="187" customWidth="1"/>
    <col min="3" max="3" width="25.5703125" style="187" bestFit="1" customWidth="1"/>
    <col min="4" max="4" width="4.5703125" style="187" customWidth="1"/>
    <col min="5" max="5" width="25.5703125" style="187" bestFit="1" customWidth="1"/>
    <col min="6" max="16384" width="11.42578125" style="187"/>
  </cols>
  <sheetData>
    <row r="1" spans="1:5" ht="4.5" customHeight="1" thickBot="1" x14ac:dyDescent="0.25"/>
    <row r="2" spans="1:5" s="160" customFormat="1" ht="15.75" thickTop="1" x14ac:dyDescent="0.2">
      <c r="A2" s="188"/>
      <c r="B2" s="189"/>
      <c r="C2" s="190"/>
      <c r="D2" s="190"/>
      <c r="E2" s="191"/>
    </row>
    <row r="3" spans="1:5" s="160" customFormat="1" x14ac:dyDescent="0.2">
      <c r="A3" s="188"/>
      <c r="B3" s="192"/>
      <c r="C3" s="193"/>
      <c r="D3" s="193"/>
      <c r="E3" s="194"/>
    </row>
    <row r="4" spans="1:5" s="160" customFormat="1" x14ac:dyDescent="0.2">
      <c r="A4" s="188"/>
      <c r="B4" s="192"/>
      <c r="C4" s="193"/>
      <c r="D4" s="193"/>
      <c r="E4" s="194"/>
    </row>
    <row r="5" spans="1:5" s="160" customFormat="1" x14ac:dyDescent="0.2">
      <c r="A5" s="188"/>
      <c r="B5" s="192"/>
      <c r="C5" s="193"/>
      <c r="D5" s="193"/>
      <c r="E5" s="194"/>
    </row>
    <row r="6" spans="1:5" s="160" customFormat="1" x14ac:dyDescent="0.2">
      <c r="A6" s="188"/>
      <c r="B6" s="192"/>
      <c r="C6" s="195"/>
      <c r="D6" s="195"/>
      <c r="E6" s="194"/>
    </row>
    <row r="7" spans="1:5" s="160" customFormat="1" x14ac:dyDescent="0.2">
      <c r="A7" s="188"/>
      <c r="B7" s="196" t="s">
        <v>148</v>
      </c>
      <c r="C7" s="197"/>
      <c r="D7" s="197"/>
      <c r="E7" s="198"/>
    </row>
    <row r="8" spans="1:5" s="160" customFormat="1" x14ac:dyDescent="0.2">
      <c r="A8" s="188"/>
      <c r="B8" s="196" t="s">
        <v>149</v>
      </c>
      <c r="C8" s="197"/>
      <c r="D8" s="197"/>
      <c r="E8" s="198"/>
    </row>
    <row r="9" spans="1:5" s="160" customFormat="1" x14ac:dyDescent="0.2">
      <c r="A9" s="188"/>
      <c r="B9" s="196" t="s">
        <v>150</v>
      </c>
      <c r="C9" s="197"/>
      <c r="D9" s="197"/>
      <c r="E9" s="198"/>
    </row>
    <row r="10" spans="1:5" s="160" customFormat="1" ht="15.75" thickBot="1" x14ac:dyDescent="0.25">
      <c r="A10" s="188"/>
      <c r="B10" s="199"/>
      <c r="C10" s="200"/>
      <c r="D10" s="200"/>
      <c r="E10" s="201"/>
    </row>
    <row r="11" spans="1:5" s="188" customFormat="1" ht="15.75" thickTop="1" x14ac:dyDescent="0.2">
      <c r="B11" s="164"/>
      <c r="C11" s="164"/>
      <c r="D11" s="164"/>
      <c r="E11" s="164"/>
    </row>
    <row r="12" spans="1:5" s="188" customFormat="1" x14ac:dyDescent="0.2">
      <c r="B12" s="164"/>
      <c r="C12" s="164"/>
      <c r="D12" s="164"/>
      <c r="E12" s="164"/>
    </row>
    <row r="13" spans="1:5" s="188" customFormat="1" x14ac:dyDescent="0.2">
      <c r="B13" s="164"/>
      <c r="C13" s="202">
        <v>2023</v>
      </c>
      <c r="D13" s="203"/>
      <c r="E13" s="202">
        <v>2022</v>
      </c>
    </row>
    <row r="14" spans="1:5" x14ac:dyDescent="0.2">
      <c r="B14" s="204" t="s">
        <v>151</v>
      </c>
    </row>
    <row r="15" spans="1:5" x14ac:dyDescent="0.2">
      <c r="B15" s="205"/>
    </row>
    <row r="16" spans="1:5" ht="49.5" customHeight="1" x14ac:dyDescent="0.2">
      <c r="B16" s="205" t="s">
        <v>152</v>
      </c>
    </row>
    <row r="17" spans="1:5" x14ac:dyDescent="0.2">
      <c r="B17" s="205"/>
    </row>
    <row r="18" spans="1:5" x14ac:dyDescent="0.2">
      <c r="B18" s="205"/>
    </row>
    <row r="19" spans="1:5" x14ac:dyDescent="0.2">
      <c r="B19" s="206" t="s">
        <v>153</v>
      </c>
    </row>
    <row r="20" spans="1:5" s="188" customFormat="1" x14ac:dyDescent="0.2">
      <c r="A20" s="187"/>
      <c r="B20" s="205" t="s">
        <v>154</v>
      </c>
      <c r="C20" s="207">
        <v>15922428.99</v>
      </c>
      <c r="D20" s="202"/>
      <c r="E20" s="208">
        <v>28013039</v>
      </c>
    </row>
    <row r="21" spans="1:5" s="188" customFormat="1" ht="15" customHeight="1" x14ac:dyDescent="0.2">
      <c r="A21" s="187"/>
      <c r="B21" s="205" t="s">
        <v>155</v>
      </c>
      <c r="C21" s="207">
        <v>116190906</v>
      </c>
      <c r="D21" s="202"/>
      <c r="E21" s="208">
        <v>217073710</v>
      </c>
    </row>
    <row r="22" spans="1:5" s="188" customFormat="1" ht="13.5" customHeight="1" x14ac:dyDescent="0.2">
      <c r="A22" s="187"/>
      <c r="B22" s="205" t="s">
        <v>156</v>
      </c>
      <c r="C22" s="207">
        <v>91583865</v>
      </c>
      <c r="D22" s="202"/>
      <c r="E22" s="208">
        <v>53263431</v>
      </c>
    </row>
    <row r="23" spans="1:5" s="188" customFormat="1" hidden="1" x14ac:dyDescent="0.2">
      <c r="A23" s="187"/>
      <c r="B23" s="205" t="s">
        <v>157</v>
      </c>
      <c r="C23" s="209">
        <v>0</v>
      </c>
      <c r="D23" s="202"/>
      <c r="E23" s="209">
        <v>0</v>
      </c>
    </row>
    <row r="24" spans="1:5" s="188" customFormat="1" hidden="1" x14ac:dyDescent="0.2">
      <c r="A24" s="187"/>
      <c r="B24" s="205" t="s">
        <v>158</v>
      </c>
      <c r="C24" s="209">
        <v>0</v>
      </c>
      <c r="D24" s="202"/>
      <c r="E24" s="208">
        <v>0</v>
      </c>
    </row>
    <row r="25" spans="1:5" s="188" customFormat="1" x14ac:dyDescent="0.2">
      <c r="A25" s="187"/>
      <c r="B25" s="205" t="s">
        <v>159</v>
      </c>
      <c r="C25" s="207">
        <v>150000</v>
      </c>
      <c r="D25" s="202"/>
      <c r="E25" s="210">
        <v>150000</v>
      </c>
    </row>
    <row r="26" spans="1:5" s="188" customFormat="1" ht="15.75" thickBot="1" x14ac:dyDescent="0.25">
      <c r="A26" s="187"/>
      <c r="B26" s="211" t="s">
        <v>160</v>
      </c>
      <c r="C26" s="212">
        <f>SUM(C20:C25)</f>
        <v>223847199.99000001</v>
      </c>
      <c r="D26" s="203"/>
      <c r="E26" s="213">
        <f>SUM(E20:E25)</f>
        <v>298500180</v>
      </c>
    </row>
    <row r="27" spans="1:5" s="188" customFormat="1" ht="15.75" thickTop="1" x14ac:dyDescent="0.2">
      <c r="A27" s="187"/>
      <c r="B27" s="214"/>
      <c r="C27" s="214"/>
      <c r="D27" s="202"/>
      <c r="E27" s="187"/>
    </row>
    <row r="28" spans="1:5" s="188" customFormat="1" x14ac:dyDescent="0.2">
      <c r="A28" s="187"/>
      <c r="B28" s="204"/>
      <c r="C28" s="215"/>
      <c r="D28" s="215"/>
      <c r="E28" s="187"/>
    </row>
    <row r="29" spans="1:5" x14ac:dyDescent="0.2">
      <c r="B29" s="204"/>
      <c r="C29" s="216"/>
      <c r="D29" s="217"/>
      <c r="E29" s="216"/>
    </row>
    <row r="30" spans="1:5" x14ac:dyDescent="0.2">
      <c r="B30" s="204" t="s">
        <v>161</v>
      </c>
    </row>
    <row r="31" spans="1:5" x14ac:dyDescent="0.2">
      <c r="B31" s="204"/>
    </row>
    <row r="32" spans="1:5" ht="45" x14ac:dyDescent="0.2">
      <c r="B32" s="205" t="s">
        <v>162</v>
      </c>
    </row>
    <row r="34" spans="2:5" x14ac:dyDescent="0.2">
      <c r="B34" s="206" t="s">
        <v>153</v>
      </c>
      <c r="C34" s="203"/>
      <c r="D34" s="203"/>
      <c r="E34" s="203"/>
    </row>
    <row r="35" spans="2:5" x14ac:dyDescent="0.2">
      <c r="B35" s="205" t="s">
        <v>163</v>
      </c>
      <c r="C35" s="218">
        <v>954721614.41999996</v>
      </c>
      <c r="E35" s="208">
        <v>811554999</v>
      </c>
    </row>
    <row r="36" spans="2:5" ht="15" customHeight="1" x14ac:dyDescent="0.2">
      <c r="B36" s="205" t="s">
        <v>164</v>
      </c>
      <c r="C36" s="219">
        <v>304938933.77999997</v>
      </c>
      <c r="E36" s="219">
        <v>247003054</v>
      </c>
    </row>
    <row r="37" spans="2:5" ht="15" customHeight="1" thickBot="1" x14ac:dyDescent="0.25">
      <c r="B37" s="204" t="s">
        <v>165</v>
      </c>
      <c r="C37" s="220">
        <f>SUM(C35:C36)</f>
        <v>1259660548.1999998</v>
      </c>
      <c r="D37" s="211"/>
      <c r="E37" s="220">
        <f>SUM(E35:E36)</f>
        <v>1058558053</v>
      </c>
    </row>
    <row r="38" spans="2:5" ht="15" customHeight="1" thickTop="1" x14ac:dyDescent="0.2">
      <c r="B38" s="205"/>
      <c r="C38" s="216"/>
      <c r="E38" s="216"/>
    </row>
    <row r="39" spans="2:5" x14ac:dyDescent="0.2">
      <c r="B39" s="205"/>
      <c r="C39" s="221"/>
      <c r="D39" s="203"/>
      <c r="E39" s="222"/>
    </row>
    <row r="40" spans="2:5" x14ac:dyDescent="0.2">
      <c r="B40" s="205"/>
      <c r="C40" s="221"/>
      <c r="D40" s="203"/>
      <c r="E40" s="222"/>
    </row>
    <row r="41" spans="2:5" x14ac:dyDescent="0.2">
      <c r="B41" s="204" t="s">
        <v>166</v>
      </c>
      <c r="C41" s="221"/>
      <c r="D41" s="203"/>
      <c r="E41" s="222"/>
    </row>
    <row r="42" spans="2:5" x14ac:dyDescent="0.2">
      <c r="B42" s="205"/>
      <c r="C42" s="221"/>
      <c r="D42" s="203"/>
      <c r="E42" s="222"/>
    </row>
    <row r="43" spans="2:5" x14ac:dyDescent="0.2">
      <c r="B43" s="205" t="s">
        <v>167</v>
      </c>
      <c r="C43" s="221">
        <v>95052.33</v>
      </c>
      <c r="D43" s="203"/>
      <c r="E43" s="221">
        <v>74107</v>
      </c>
    </row>
    <row r="44" spans="2:5" x14ac:dyDescent="0.2">
      <c r="B44" s="205" t="s">
        <v>168</v>
      </c>
      <c r="C44" s="223">
        <v>160.44999999999999</v>
      </c>
      <c r="D44" s="224"/>
      <c r="E44" s="225">
        <v>0</v>
      </c>
    </row>
    <row r="45" spans="2:5" x14ac:dyDescent="0.2">
      <c r="B45" s="226" t="s">
        <v>169</v>
      </c>
      <c r="C45" s="223">
        <v>946588.32</v>
      </c>
      <c r="D45" s="224"/>
      <c r="E45" s="227">
        <v>1495831</v>
      </c>
    </row>
    <row r="46" spans="2:5" ht="15.75" thickBot="1" x14ac:dyDescent="0.25">
      <c r="B46" s="204" t="s">
        <v>165</v>
      </c>
      <c r="C46" s="220">
        <f>SUM(C43:C45)</f>
        <v>1041801.1</v>
      </c>
      <c r="D46" s="211"/>
      <c r="E46" s="220">
        <f>SUM(E43:E45)</f>
        <v>1569938</v>
      </c>
    </row>
    <row r="47" spans="2:5" ht="15.75" thickTop="1" x14ac:dyDescent="0.2">
      <c r="B47" s="204"/>
      <c r="C47" s="228"/>
    </row>
    <row r="48" spans="2:5" x14ac:dyDescent="0.2">
      <c r="B48" s="204"/>
      <c r="C48" s="229"/>
      <c r="E48" s="229"/>
    </row>
    <row r="49" spans="1:5" x14ac:dyDescent="0.2">
      <c r="B49" s="205"/>
    </row>
    <row r="50" spans="1:5" x14ac:dyDescent="0.2">
      <c r="B50" s="204" t="s">
        <v>170</v>
      </c>
    </row>
    <row r="51" spans="1:5" x14ac:dyDescent="0.2">
      <c r="B51" s="205"/>
    </row>
    <row r="52" spans="1:5" ht="83.25" customHeight="1" x14ac:dyDescent="0.2">
      <c r="B52" s="205" t="s">
        <v>171</v>
      </c>
      <c r="E52" s="230"/>
    </row>
    <row r="53" spans="1:5" x14ac:dyDescent="0.2">
      <c r="B53" s="205"/>
    </row>
    <row r="54" spans="1:5" ht="150" customHeight="1" x14ac:dyDescent="0.2">
      <c r="B54" s="205" t="s">
        <v>172</v>
      </c>
      <c r="E54" s="231"/>
    </row>
    <row r="55" spans="1:5" x14ac:dyDescent="0.2">
      <c r="B55" s="205"/>
      <c r="E55" s="231"/>
    </row>
    <row r="56" spans="1:5" x14ac:dyDescent="0.2">
      <c r="B56" s="205"/>
    </row>
    <row r="57" spans="1:5" x14ac:dyDescent="0.2">
      <c r="B57" s="205"/>
    </row>
    <row r="58" spans="1:5" x14ac:dyDescent="0.2">
      <c r="B58" s="204" t="s">
        <v>173</v>
      </c>
    </row>
    <row r="59" spans="1:5" x14ac:dyDescent="0.2">
      <c r="B59" s="205"/>
    </row>
    <row r="60" spans="1:5" s="188" customFormat="1" ht="45" x14ac:dyDescent="0.2">
      <c r="A60" s="187"/>
      <c r="B60" s="205" t="s">
        <v>174</v>
      </c>
      <c r="C60" s="187"/>
      <c r="D60" s="187"/>
      <c r="E60" s="187"/>
    </row>
    <row r="61" spans="1:5" s="188" customFormat="1" x14ac:dyDescent="0.2">
      <c r="A61" s="187"/>
      <c r="B61" s="205"/>
      <c r="C61" s="187"/>
      <c r="D61" s="187"/>
      <c r="E61" s="187"/>
    </row>
    <row r="62" spans="1:5" s="188" customFormat="1" x14ac:dyDescent="0.2">
      <c r="A62" s="187"/>
      <c r="B62" s="205"/>
      <c r="C62" s="187"/>
      <c r="D62" s="187"/>
      <c r="E62" s="187"/>
    </row>
    <row r="63" spans="1:5" s="188" customFormat="1" x14ac:dyDescent="0.2">
      <c r="A63" s="187"/>
      <c r="B63" s="206" t="s">
        <v>153</v>
      </c>
      <c r="C63" s="203"/>
      <c r="D63" s="232"/>
      <c r="E63" s="203"/>
    </row>
    <row r="64" spans="1:5" s="188" customFormat="1" ht="15.75" thickBot="1" x14ac:dyDescent="0.25">
      <c r="A64" s="187"/>
      <c r="B64" s="224" t="s">
        <v>175</v>
      </c>
      <c r="C64" s="233">
        <v>2353925</v>
      </c>
      <c r="D64" s="215"/>
      <c r="E64" s="233">
        <v>3071036</v>
      </c>
    </row>
    <row r="65" spans="1:5" s="188" customFormat="1" x14ac:dyDescent="0.2">
      <c r="A65" s="187"/>
      <c r="B65" s="204"/>
      <c r="D65" s="187"/>
      <c r="E65" s="187"/>
    </row>
    <row r="66" spans="1:5" s="188" customFormat="1" x14ac:dyDescent="0.2">
      <c r="A66" s="187"/>
      <c r="B66" s="204"/>
      <c r="D66" s="187"/>
      <c r="E66" s="187"/>
    </row>
    <row r="67" spans="1:5" s="188" customFormat="1" x14ac:dyDescent="0.2">
      <c r="A67" s="187"/>
      <c r="B67" s="204"/>
      <c r="D67" s="187"/>
      <c r="E67" s="187"/>
    </row>
    <row r="68" spans="1:5" s="188" customFormat="1" x14ac:dyDescent="0.2">
      <c r="A68" s="187"/>
      <c r="B68" s="204" t="s">
        <v>176</v>
      </c>
      <c r="C68" s="187"/>
      <c r="D68" s="187"/>
      <c r="E68" s="187"/>
    </row>
    <row r="69" spans="1:5" s="188" customFormat="1" ht="17.25" customHeight="1" x14ac:dyDescent="0.2">
      <c r="A69" s="187"/>
      <c r="B69" s="204"/>
      <c r="C69" s="187"/>
      <c r="D69" s="187"/>
      <c r="E69" s="187"/>
    </row>
    <row r="70" spans="1:5" s="188" customFormat="1" ht="45" x14ac:dyDescent="0.2">
      <c r="A70" s="187"/>
      <c r="B70" s="205" t="s">
        <v>177</v>
      </c>
      <c r="C70" s="187"/>
      <c r="D70" s="187"/>
      <c r="E70" s="187"/>
    </row>
    <row r="71" spans="1:5" s="188" customFormat="1" x14ac:dyDescent="0.2">
      <c r="A71" s="187"/>
      <c r="B71" s="205"/>
      <c r="C71" s="187"/>
      <c r="D71" s="187"/>
      <c r="E71" s="187"/>
    </row>
    <row r="72" spans="1:5" s="188" customFormat="1" x14ac:dyDescent="0.2">
      <c r="A72" s="187"/>
      <c r="B72" s="206" t="s">
        <v>153</v>
      </c>
      <c r="C72" s="203"/>
      <c r="D72" s="232"/>
      <c r="E72" s="232"/>
    </row>
    <row r="73" spans="1:5" s="188" customFormat="1" x14ac:dyDescent="0.2">
      <c r="A73" s="187"/>
      <c r="B73" s="224" t="s">
        <v>178</v>
      </c>
      <c r="C73" s="234">
        <v>4016264.1399999997</v>
      </c>
      <c r="D73" s="235"/>
      <c r="E73" s="236">
        <v>0</v>
      </c>
    </row>
    <row r="74" spans="1:5" s="188" customFormat="1" ht="15.75" thickBot="1" x14ac:dyDescent="0.25">
      <c r="A74" s="187"/>
      <c r="B74" s="224" t="s">
        <v>179</v>
      </c>
      <c r="C74" s="229">
        <v>29818529.09</v>
      </c>
      <c r="D74" s="215"/>
      <c r="E74" s="229">
        <v>6660249</v>
      </c>
    </row>
    <row r="75" spans="1:5" s="188" customFormat="1" ht="15.75" thickBot="1" x14ac:dyDescent="0.25">
      <c r="A75" s="187"/>
      <c r="B75" s="237" t="s">
        <v>165</v>
      </c>
      <c r="C75" s="238">
        <f>SUM(C73:C74)</f>
        <v>33834793.229999997</v>
      </c>
      <c r="D75" s="211"/>
      <c r="E75" s="238">
        <f>SUM(E73:E74)</f>
        <v>6660249</v>
      </c>
    </row>
    <row r="76" spans="1:5" s="188" customFormat="1" ht="15.75" thickTop="1" x14ac:dyDescent="0.2">
      <c r="A76" s="187"/>
      <c r="B76" s="237"/>
      <c r="C76" s="239"/>
      <c r="D76" s="240"/>
      <c r="E76" s="239"/>
    </row>
    <row r="77" spans="1:5" s="188" customFormat="1" x14ac:dyDescent="0.2">
      <c r="A77" s="187"/>
      <c r="B77" s="237"/>
      <c r="C77" s="239"/>
      <c r="D77" s="241"/>
      <c r="E77" s="239"/>
    </row>
    <row r="78" spans="1:5" s="188" customFormat="1" x14ac:dyDescent="0.2">
      <c r="A78" s="187"/>
      <c r="B78" s="226"/>
      <c r="C78" s="242"/>
      <c r="D78" s="243"/>
      <c r="E78" s="231"/>
    </row>
    <row r="79" spans="1:5" x14ac:dyDescent="0.2">
      <c r="B79" s="226"/>
      <c r="C79" s="242"/>
      <c r="D79" s="243"/>
      <c r="E79" s="231"/>
    </row>
    <row r="80" spans="1:5" x14ac:dyDescent="0.2">
      <c r="B80" s="204" t="s">
        <v>180</v>
      </c>
      <c r="C80" s="242"/>
      <c r="D80" s="243"/>
      <c r="E80" s="231"/>
    </row>
    <row r="81" spans="2:5" ht="30" customHeight="1" x14ac:dyDescent="0.2">
      <c r="B81" s="204"/>
      <c r="C81" s="242"/>
      <c r="D81" s="243"/>
      <c r="E81" s="231"/>
    </row>
    <row r="82" spans="2:5" ht="60" x14ac:dyDescent="0.2">
      <c r="B82" s="205" t="s">
        <v>181</v>
      </c>
      <c r="C82" s="242"/>
      <c r="D82" s="243"/>
      <c r="E82" s="231"/>
    </row>
    <row r="83" spans="2:5" x14ac:dyDescent="0.2">
      <c r="B83" s="226"/>
      <c r="C83" s="242"/>
      <c r="D83" s="243"/>
      <c r="E83" s="231"/>
    </row>
    <row r="84" spans="2:5" x14ac:dyDescent="0.2">
      <c r="B84" s="226"/>
      <c r="C84" s="242"/>
      <c r="D84" s="243"/>
      <c r="E84" s="231"/>
    </row>
    <row r="85" spans="2:5" ht="15.75" thickBot="1" x14ac:dyDescent="0.25">
      <c r="B85" s="226" t="s">
        <v>182</v>
      </c>
      <c r="C85" s="244">
        <v>607392.04</v>
      </c>
      <c r="D85" s="243"/>
      <c r="E85" s="244">
        <v>607392</v>
      </c>
    </row>
    <row r="86" spans="2:5" x14ac:dyDescent="0.2">
      <c r="B86" s="226"/>
      <c r="C86" s="242"/>
      <c r="D86" s="243"/>
      <c r="E86" s="231"/>
    </row>
    <row r="87" spans="2:5" x14ac:dyDescent="0.2">
      <c r="B87" s="226"/>
      <c r="C87" s="242"/>
      <c r="D87" s="243"/>
      <c r="E87" s="231"/>
    </row>
    <row r="88" spans="2:5" x14ac:dyDescent="0.2">
      <c r="B88" s="226"/>
      <c r="C88" s="242"/>
      <c r="D88" s="243"/>
      <c r="E88" s="231"/>
    </row>
    <row r="89" spans="2:5" ht="30" x14ac:dyDescent="0.2">
      <c r="B89" s="204" t="s">
        <v>183</v>
      </c>
    </row>
    <row r="90" spans="2:5" x14ac:dyDescent="0.2">
      <c r="B90" s="205"/>
    </row>
    <row r="91" spans="2:5" ht="45" x14ac:dyDescent="0.2">
      <c r="B91" s="205" t="s">
        <v>184</v>
      </c>
    </row>
    <row r="92" spans="2:5" x14ac:dyDescent="0.2">
      <c r="B92" s="205"/>
    </row>
    <row r="93" spans="2:5" x14ac:dyDescent="0.2">
      <c r="B93" s="206" t="s">
        <v>153</v>
      </c>
      <c r="C93" s="203"/>
      <c r="D93" s="203"/>
      <c r="E93" s="203"/>
    </row>
    <row r="94" spans="2:5" ht="15.75" customHeight="1" x14ac:dyDescent="0.2">
      <c r="B94" s="205" t="s">
        <v>185</v>
      </c>
      <c r="C94" s="221">
        <v>2797749</v>
      </c>
      <c r="D94" s="203"/>
      <c r="E94" s="221">
        <v>2797749.18</v>
      </c>
    </row>
    <row r="95" spans="2:5" hidden="1" x14ac:dyDescent="0.2">
      <c r="B95" s="205" t="s">
        <v>186</v>
      </c>
      <c r="C95" s="221"/>
      <c r="D95" s="203"/>
      <c r="E95" s="245">
        <v>0</v>
      </c>
    </row>
    <row r="96" spans="2:5" hidden="1" x14ac:dyDescent="0.2">
      <c r="B96" s="205" t="s">
        <v>187</v>
      </c>
      <c r="C96" s="221">
        <v>0</v>
      </c>
      <c r="D96" s="203"/>
      <c r="E96" s="222">
        <v>0</v>
      </c>
    </row>
    <row r="97" spans="2:5" ht="15.75" thickBot="1" x14ac:dyDescent="0.25">
      <c r="B97" s="204" t="s">
        <v>165</v>
      </c>
      <c r="C97" s="220">
        <f>+C94</f>
        <v>2797749</v>
      </c>
      <c r="D97" s="211"/>
      <c r="E97" s="220">
        <f>+E94</f>
        <v>2797749.18</v>
      </c>
    </row>
    <row r="98" spans="2:5" ht="15.75" thickTop="1" x14ac:dyDescent="0.2">
      <c r="B98" s="226"/>
      <c r="C98" s="242"/>
      <c r="D98" s="243"/>
      <c r="E98" s="231"/>
    </row>
    <row r="99" spans="2:5" x14ac:dyDescent="0.2">
      <c r="B99" s="204"/>
    </row>
    <row r="100" spans="2:5" x14ac:dyDescent="0.2">
      <c r="B100" s="205" t="s">
        <v>188</v>
      </c>
      <c r="C100" s="246"/>
    </row>
    <row r="101" spans="2:5" x14ac:dyDescent="0.2">
      <c r="B101" s="204" t="s">
        <v>189</v>
      </c>
    </row>
    <row r="102" spans="2:5" x14ac:dyDescent="0.2">
      <c r="B102" s="204"/>
    </row>
    <row r="103" spans="2:5" ht="60" x14ac:dyDescent="0.2">
      <c r="B103" s="205" t="s">
        <v>190</v>
      </c>
      <c r="C103" s="247"/>
    </row>
    <row r="104" spans="2:5" x14ac:dyDescent="0.2">
      <c r="B104" s="205"/>
    </row>
    <row r="105" spans="2:5" x14ac:dyDescent="0.2">
      <c r="B105" s="205"/>
      <c r="C105" s="248"/>
      <c r="D105" s="249"/>
      <c r="E105" s="250"/>
    </row>
    <row r="106" spans="2:5" x14ac:dyDescent="0.2">
      <c r="B106" s="206" t="s">
        <v>153</v>
      </c>
      <c r="C106" s="203"/>
      <c r="D106" s="249"/>
      <c r="E106" s="203"/>
    </row>
    <row r="107" spans="2:5" x14ac:dyDescent="0.2">
      <c r="B107" s="226" t="s">
        <v>191</v>
      </c>
      <c r="C107" s="229">
        <v>88920203.599999994</v>
      </c>
      <c r="D107" s="251"/>
      <c r="E107" s="229">
        <v>10957770</v>
      </c>
    </row>
    <row r="108" spans="2:5" x14ac:dyDescent="0.2">
      <c r="B108" s="226" t="s">
        <v>192</v>
      </c>
      <c r="C108" s="252">
        <v>1199829.72</v>
      </c>
      <c r="D108" s="251"/>
      <c r="E108" s="252">
        <v>1770517</v>
      </c>
    </row>
    <row r="109" spans="2:5" ht="15" hidden="1" customHeight="1" x14ac:dyDescent="0.2">
      <c r="B109" s="187" t="s">
        <v>193</v>
      </c>
      <c r="C109" s="219">
        <v>0</v>
      </c>
      <c r="D109" s="251"/>
      <c r="E109" s="173">
        <v>0</v>
      </c>
    </row>
    <row r="110" spans="2:5" ht="15" hidden="1" customHeight="1" x14ac:dyDescent="0.2">
      <c r="B110" s="226" t="s">
        <v>194</v>
      </c>
      <c r="C110" s="219">
        <v>0</v>
      </c>
      <c r="D110" s="251"/>
      <c r="E110" s="173">
        <v>0</v>
      </c>
    </row>
    <row r="111" spans="2:5" hidden="1" x14ac:dyDescent="0.2">
      <c r="B111" s="226" t="s">
        <v>195</v>
      </c>
      <c r="C111" s="219">
        <v>0</v>
      </c>
      <c r="D111" s="251"/>
      <c r="E111" s="219"/>
    </row>
    <row r="112" spans="2:5" x14ac:dyDescent="0.2">
      <c r="B112" s="241" t="s">
        <v>196</v>
      </c>
      <c r="C112" s="253">
        <f>SUM(C107:C111)</f>
        <v>90120033.319999993</v>
      </c>
      <c r="D112" s="254"/>
      <c r="E112" s="253">
        <f>SUM(E107:E111)</f>
        <v>12728287</v>
      </c>
    </row>
    <row r="113" spans="2:5" x14ac:dyDescent="0.2">
      <c r="B113" s="241"/>
      <c r="C113" s="253"/>
      <c r="D113" s="254"/>
      <c r="E113" s="253"/>
    </row>
    <row r="114" spans="2:5" x14ac:dyDescent="0.2">
      <c r="B114" s="241"/>
      <c r="C114" s="253"/>
      <c r="D114" s="254"/>
      <c r="E114" s="253"/>
    </row>
    <row r="115" spans="2:5" x14ac:dyDescent="0.2">
      <c r="B115" s="241"/>
      <c r="C115" s="253"/>
      <c r="D115" s="254"/>
      <c r="E115" s="253"/>
    </row>
    <row r="116" spans="2:5" x14ac:dyDescent="0.2">
      <c r="B116" s="206" t="s">
        <v>197</v>
      </c>
      <c r="C116" s="229"/>
      <c r="D116" s="251"/>
      <c r="E116" s="229"/>
    </row>
    <row r="117" spans="2:5" x14ac:dyDescent="0.2">
      <c r="B117" s="206"/>
      <c r="C117" s="229"/>
      <c r="D117" s="251"/>
      <c r="E117" s="229"/>
    </row>
    <row r="118" spans="2:5" x14ac:dyDescent="0.2">
      <c r="B118" s="187" t="s">
        <v>198</v>
      </c>
      <c r="C118" s="229">
        <v>18125093.349999998</v>
      </c>
      <c r="D118" s="251"/>
      <c r="E118" s="229">
        <v>6027924</v>
      </c>
    </row>
    <row r="119" spans="2:5" x14ac:dyDescent="0.2">
      <c r="B119" s="187" t="s">
        <v>199</v>
      </c>
      <c r="C119" s="229">
        <v>6182388.54</v>
      </c>
      <c r="D119" s="251"/>
      <c r="E119" s="229">
        <v>5857601</v>
      </c>
    </row>
    <row r="120" spans="2:5" ht="15.75" thickBot="1" x14ac:dyDescent="0.25">
      <c r="B120" s="187" t="s">
        <v>200</v>
      </c>
      <c r="C120" s="236">
        <v>0</v>
      </c>
      <c r="D120" s="251"/>
      <c r="E120" s="229">
        <v>1195051</v>
      </c>
    </row>
    <row r="121" spans="2:5" ht="15.75" hidden="1" thickBot="1" x14ac:dyDescent="0.25">
      <c r="B121" s="187" t="s">
        <v>201</v>
      </c>
      <c r="C121" s="236">
        <v>0</v>
      </c>
      <c r="D121" s="255"/>
      <c r="E121" s="236">
        <v>0</v>
      </c>
    </row>
    <row r="122" spans="2:5" x14ac:dyDescent="0.2">
      <c r="B122" s="204" t="s">
        <v>165</v>
      </c>
      <c r="C122" s="256">
        <f>SUM(C118:C121)</f>
        <v>24307481.889999997</v>
      </c>
      <c r="D122" s="254"/>
      <c r="E122" s="256">
        <f>SUM(E118:E121)</f>
        <v>13080576</v>
      </c>
    </row>
    <row r="123" spans="2:5" x14ac:dyDescent="0.2">
      <c r="B123" s="204"/>
      <c r="C123" s="216"/>
      <c r="D123" s="254"/>
      <c r="E123" s="216"/>
    </row>
    <row r="124" spans="2:5" x14ac:dyDescent="0.2">
      <c r="B124" s="247" t="s">
        <v>202</v>
      </c>
      <c r="C124" s="257"/>
      <c r="D124" s="228"/>
    </row>
    <row r="125" spans="2:5" hidden="1" x14ac:dyDescent="0.2">
      <c r="C125" s="246"/>
    </row>
    <row r="126" spans="2:5" hidden="1" x14ac:dyDescent="0.2">
      <c r="B126" s="205"/>
    </row>
    <row r="127" spans="2:5" ht="15" hidden="1" customHeight="1" x14ac:dyDescent="0.2"/>
    <row r="128" spans="2:5" ht="15.75" thickBot="1" x14ac:dyDescent="0.25">
      <c r="B128" s="187" t="s">
        <v>203</v>
      </c>
      <c r="C128" s="229">
        <v>2797400</v>
      </c>
      <c r="D128" s="251"/>
      <c r="E128" s="229">
        <v>2797400</v>
      </c>
    </row>
    <row r="129" spans="2:5" x14ac:dyDescent="0.2">
      <c r="B129" s="204" t="s">
        <v>165</v>
      </c>
      <c r="C129" s="256">
        <f>SUM(C126:C128)</f>
        <v>2797400</v>
      </c>
      <c r="D129" s="254"/>
      <c r="E129" s="256">
        <f>SUM(E126:E128)</f>
        <v>2797400</v>
      </c>
    </row>
    <row r="130" spans="2:5" x14ac:dyDescent="0.2">
      <c r="C130" s="229"/>
      <c r="D130" s="251"/>
      <c r="E130" s="229"/>
    </row>
    <row r="131" spans="2:5" ht="15" customHeight="1" thickBot="1" x14ac:dyDescent="0.25"/>
    <row r="132" spans="2:5" ht="15.75" thickBot="1" x14ac:dyDescent="0.25">
      <c r="B132" s="211" t="s">
        <v>204</v>
      </c>
      <c r="C132" s="258">
        <f>+C129+C122</f>
        <v>27104881.889999997</v>
      </c>
      <c r="D132" s="254"/>
      <c r="E132" s="258">
        <f>+E129+E122</f>
        <v>15877976</v>
      </c>
    </row>
    <row r="133" spans="2:5" ht="15" customHeight="1" thickTop="1" x14ac:dyDescent="0.2"/>
    <row r="134" spans="2:5" ht="15" customHeight="1" x14ac:dyDescent="0.2"/>
    <row r="135" spans="2:5" ht="15" customHeight="1" x14ac:dyDescent="0.2">
      <c r="B135" s="204" t="s">
        <v>205</v>
      </c>
    </row>
    <row r="136" spans="2:5" ht="15" customHeight="1" x14ac:dyDescent="0.2">
      <c r="B136" s="247" t="s">
        <v>206</v>
      </c>
    </row>
    <row r="137" spans="2:5" ht="15" customHeight="1" x14ac:dyDescent="0.2">
      <c r="B137" s="247" t="s">
        <v>207</v>
      </c>
    </row>
    <row r="138" spans="2:5" ht="15" customHeight="1" x14ac:dyDescent="0.2">
      <c r="B138" s="247"/>
    </row>
    <row r="139" spans="2:5" ht="60" x14ac:dyDescent="0.2">
      <c r="B139" s="259" t="s">
        <v>208</v>
      </c>
    </row>
    <row r="140" spans="2:5" x14ac:dyDescent="0.2">
      <c r="B140" s="259"/>
    </row>
    <row r="141" spans="2:5" x14ac:dyDescent="0.2">
      <c r="B141" s="224"/>
    </row>
    <row r="142" spans="2:5" ht="15" customHeight="1" x14ac:dyDescent="0.2">
      <c r="B142" s="205" t="s">
        <v>209</v>
      </c>
      <c r="C142" s="219">
        <v>116700000</v>
      </c>
      <c r="D142" s="241"/>
      <c r="E142" s="219">
        <v>116700000</v>
      </c>
    </row>
    <row r="143" spans="2:5" ht="15.75" customHeight="1" x14ac:dyDescent="0.2">
      <c r="B143" s="205" t="s">
        <v>210</v>
      </c>
      <c r="C143" s="219">
        <v>914043.72</v>
      </c>
      <c r="D143" s="241"/>
      <c r="E143" s="219">
        <v>3602857</v>
      </c>
    </row>
    <row r="144" spans="2:5" ht="30" x14ac:dyDescent="0.2">
      <c r="B144" s="205" t="s">
        <v>211</v>
      </c>
      <c r="C144" s="252">
        <v>1044675574</v>
      </c>
      <c r="D144" s="241"/>
      <c r="E144" s="219">
        <v>961589284</v>
      </c>
    </row>
    <row r="145" spans="1:5" ht="30.75" hidden="1" x14ac:dyDescent="0.25">
      <c r="B145" s="205" t="s">
        <v>212</v>
      </c>
      <c r="C145" s="260">
        <v>0</v>
      </c>
      <c r="D145" s="241"/>
      <c r="E145" s="219">
        <v>0</v>
      </c>
    </row>
    <row r="146" spans="1:5" s="188" customFormat="1" ht="15" customHeight="1" thickBot="1" x14ac:dyDescent="0.25">
      <c r="A146" s="187"/>
      <c r="B146" s="204" t="s">
        <v>213</v>
      </c>
      <c r="C146" s="261">
        <f>SUM(C142:C145)</f>
        <v>1162289617.72</v>
      </c>
      <c r="D146" s="262"/>
      <c r="E146" s="263">
        <f>SUM(E142:E145)</f>
        <v>1081892141</v>
      </c>
    </row>
    <row r="147" spans="1:5" s="188" customFormat="1" ht="15.75" thickTop="1" x14ac:dyDescent="0.2">
      <c r="A147" s="187"/>
      <c r="B147" s="187"/>
      <c r="C147" s="262"/>
      <c r="D147" s="262"/>
      <c r="E147" s="262"/>
    </row>
    <row r="148" spans="1:5" s="188" customFormat="1" x14ac:dyDescent="0.2">
      <c r="A148" s="187"/>
      <c r="B148" s="205"/>
      <c r="C148" s="187"/>
      <c r="D148" s="187"/>
      <c r="E148" s="187"/>
    </row>
    <row r="149" spans="1:5" s="188" customFormat="1" x14ac:dyDescent="0.2">
      <c r="A149" s="187"/>
      <c r="B149" s="204" t="s">
        <v>214</v>
      </c>
      <c r="C149" s="264"/>
      <c r="D149" s="187"/>
      <c r="E149" s="187"/>
    </row>
    <row r="150" spans="1:5" s="188" customFormat="1" x14ac:dyDescent="0.2">
      <c r="A150" s="187"/>
      <c r="B150" s="205"/>
      <c r="C150" s="187"/>
      <c r="D150" s="187"/>
      <c r="E150" s="187"/>
    </row>
    <row r="151" spans="1:5" s="188" customFormat="1" x14ac:dyDescent="0.2">
      <c r="A151" s="187"/>
      <c r="B151" s="205"/>
      <c r="C151" s="187"/>
      <c r="D151" s="187"/>
      <c r="E151" s="187"/>
    </row>
    <row r="152" spans="1:5" s="188" customFormat="1" x14ac:dyDescent="0.2">
      <c r="A152" s="187"/>
      <c r="B152" s="204" t="s">
        <v>215</v>
      </c>
      <c r="C152" s="202"/>
      <c r="D152" s="203"/>
      <c r="E152" s="203"/>
    </row>
    <row r="153" spans="1:5" s="188" customFormat="1" ht="16.5" customHeight="1" x14ac:dyDescent="0.2">
      <c r="A153" s="187"/>
      <c r="B153" s="187"/>
      <c r="C153" s="205"/>
      <c r="D153" s="205"/>
      <c r="E153" s="205"/>
    </row>
    <row r="154" spans="1:5" x14ac:dyDescent="0.2">
      <c r="B154" s="217" t="s">
        <v>50</v>
      </c>
      <c r="C154" s="229">
        <v>101467631.81999999</v>
      </c>
      <c r="D154" s="215"/>
      <c r="E154" s="229">
        <v>101467631.81999999</v>
      </c>
    </row>
    <row r="155" spans="1:5" x14ac:dyDescent="0.2">
      <c r="B155" s="240" t="s">
        <v>52</v>
      </c>
      <c r="C155" s="229">
        <v>73163346.269999996</v>
      </c>
      <c r="D155" s="215"/>
      <c r="E155" s="229">
        <v>3990009</v>
      </c>
    </row>
    <row r="156" spans="1:5" ht="16.5" customHeight="1" x14ac:dyDescent="0.2">
      <c r="B156" s="240" t="s">
        <v>216</v>
      </c>
      <c r="C156" s="252">
        <v>486644508.73000002</v>
      </c>
      <c r="D156" s="215"/>
      <c r="E156" s="252">
        <v>486296902</v>
      </c>
    </row>
    <row r="157" spans="1:5" ht="15.75" thickBot="1" x14ac:dyDescent="0.25">
      <c r="B157" s="204" t="s">
        <v>217</v>
      </c>
      <c r="C157" s="265">
        <f>SUM(C154:C156)</f>
        <v>661275486.81999993</v>
      </c>
      <c r="D157" s="211"/>
      <c r="E157" s="265">
        <f>SUM(E154:E156)</f>
        <v>591754542.81999993</v>
      </c>
    </row>
    <row r="159" spans="1:5" x14ac:dyDescent="0.2">
      <c r="B159" s="51"/>
      <c r="C159" s="266"/>
      <c r="D159" s="51"/>
      <c r="E159" s="51"/>
    </row>
    <row r="160" spans="1:5" x14ac:dyDescent="0.2">
      <c r="B160" s="204" t="s">
        <v>218</v>
      </c>
      <c r="C160" s="246"/>
    </row>
    <row r="161" spans="1:5" ht="9.75" customHeight="1" x14ac:dyDescent="0.2">
      <c r="B161" s="204"/>
      <c r="C161" s="246"/>
    </row>
    <row r="162" spans="1:5" ht="60" x14ac:dyDescent="0.2">
      <c r="B162" s="205" t="s">
        <v>219</v>
      </c>
    </row>
    <row r="163" spans="1:5" x14ac:dyDescent="0.2">
      <c r="B163" s="205"/>
    </row>
    <row r="164" spans="1:5" x14ac:dyDescent="0.2">
      <c r="B164" s="205"/>
    </row>
    <row r="165" spans="1:5" x14ac:dyDescent="0.2">
      <c r="B165" s="247" t="s">
        <v>220</v>
      </c>
    </row>
    <row r="166" spans="1:5" ht="6" customHeight="1" x14ac:dyDescent="0.2">
      <c r="B166" s="247"/>
    </row>
    <row r="167" spans="1:5" ht="61.5" customHeight="1" x14ac:dyDescent="0.2">
      <c r="B167" s="259" t="s">
        <v>221</v>
      </c>
    </row>
    <row r="168" spans="1:5" x14ac:dyDescent="0.2">
      <c r="B168" s="205"/>
    </row>
    <row r="169" spans="1:5" x14ac:dyDescent="0.2">
      <c r="B169" s="247"/>
      <c r="C169" s="202"/>
      <c r="D169" s="202"/>
      <c r="E169" s="203"/>
    </row>
    <row r="170" spans="1:5" s="188" customFormat="1" x14ac:dyDescent="0.2">
      <c r="A170" s="187"/>
      <c r="B170" s="205" t="s">
        <v>222</v>
      </c>
      <c r="C170" s="267">
        <v>969969790.31000006</v>
      </c>
      <c r="D170" s="205"/>
      <c r="E170" s="267">
        <v>851806226</v>
      </c>
    </row>
    <row r="171" spans="1:5" s="188" customFormat="1" ht="15.75" thickBot="1" x14ac:dyDescent="0.25">
      <c r="A171" s="187"/>
      <c r="B171" s="204"/>
      <c r="C171" s="261">
        <f>SUM(C170:C170)</f>
        <v>969969790.31000006</v>
      </c>
      <c r="D171" s="211"/>
      <c r="E171" s="261">
        <f>+E170</f>
        <v>851806226</v>
      </c>
    </row>
    <row r="172" spans="1:5" s="188" customFormat="1" ht="15.75" thickTop="1" x14ac:dyDescent="0.2">
      <c r="A172" s="187"/>
      <c r="B172" s="204"/>
      <c r="C172" s="216"/>
      <c r="D172" s="211"/>
      <c r="E172" s="216"/>
    </row>
    <row r="173" spans="1:5" s="188" customFormat="1" x14ac:dyDescent="0.2">
      <c r="A173" s="187"/>
      <c r="B173" s="204" t="s">
        <v>223</v>
      </c>
      <c r="C173" s="216"/>
      <c r="D173" s="211"/>
      <c r="E173" s="216"/>
    </row>
    <row r="174" spans="1:5" s="188" customFormat="1" ht="6" customHeight="1" x14ac:dyDescent="0.2">
      <c r="A174" s="187"/>
      <c r="B174" s="204"/>
      <c r="C174" s="216"/>
      <c r="D174" s="211"/>
      <c r="E174" s="216"/>
    </row>
    <row r="175" spans="1:5" s="188" customFormat="1" ht="75" x14ac:dyDescent="0.2">
      <c r="A175" s="187"/>
      <c r="B175" s="224" t="s">
        <v>224</v>
      </c>
      <c r="C175" s="216"/>
      <c r="D175" s="211"/>
      <c r="E175" s="216"/>
    </row>
    <row r="176" spans="1:5" s="188" customFormat="1" x14ac:dyDescent="0.2">
      <c r="A176" s="187"/>
      <c r="B176" s="205"/>
      <c r="C176" s="216"/>
      <c r="D176" s="211"/>
      <c r="E176" s="216"/>
    </row>
    <row r="177" spans="1:5" s="269" customFormat="1" x14ac:dyDescent="0.2">
      <c r="A177" s="187"/>
      <c r="B177" s="205" t="s">
        <v>225</v>
      </c>
      <c r="C177" s="268">
        <v>1740650</v>
      </c>
      <c r="D177" s="187"/>
      <c r="E177" s="268">
        <v>5425961</v>
      </c>
    </row>
    <row r="178" spans="1:5" s="269" customFormat="1" ht="6.75" customHeight="1" x14ac:dyDescent="0.2">
      <c r="A178" s="187"/>
      <c r="B178" s="205"/>
      <c r="C178" s="208"/>
      <c r="D178" s="187"/>
      <c r="E178" s="208"/>
    </row>
    <row r="179" spans="1:5" s="269" customFormat="1" x14ac:dyDescent="0.2">
      <c r="A179" s="187"/>
      <c r="B179" s="205"/>
      <c r="C179" s="208"/>
      <c r="D179" s="187"/>
      <c r="E179" s="208"/>
    </row>
    <row r="180" spans="1:5" s="269" customFormat="1" x14ac:dyDescent="0.2">
      <c r="A180" s="187"/>
      <c r="B180" s="204" t="s">
        <v>226</v>
      </c>
      <c r="C180" s="208"/>
      <c r="D180" s="187"/>
      <c r="E180" s="208"/>
    </row>
    <row r="181" spans="1:5" s="269" customFormat="1" ht="3.75" customHeight="1" x14ac:dyDescent="0.2">
      <c r="A181" s="187"/>
      <c r="B181" s="204"/>
      <c r="C181" s="208"/>
      <c r="D181" s="187"/>
      <c r="E181" s="208"/>
    </row>
    <row r="182" spans="1:5" s="188" customFormat="1" x14ac:dyDescent="0.2">
      <c r="A182" s="187"/>
      <c r="B182" s="205" t="s">
        <v>227</v>
      </c>
      <c r="C182" s="268">
        <v>34389416.620000005</v>
      </c>
      <c r="D182" s="187"/>
      <c r="E182" s="268">
        <v>17105778</v>
      </c>
    </row>
    <row r="183" spans="1:5" s="188" customFormat="1" x14ac:dyDescent="0.2">
      <c r="A183" s="187"/>
      <c r="B183" s="204"/>
      <c r="C183" s="270">
        <f>SUM(C177:C182)</f>
        <v>36130066.620000005</v>
      </c>
      <c r="D183" s="187"/>
      <c r="E183" s="271">
        <f>SUM(E177:E182)</f>
        <v>22531739</v>
      </c>
    </row>
    <row r="184" spans="1:5" s="188" customFormat="1" x14ac:dyDescent="0.2">
      <c r="A184" s="187"/>
      <c r="B184" s="205"/>
      <c r="C184" s="270"/>
      <c r="D184" s="187"/>
      <c r="E184" s="271"/>
    </row>
    <row r="185" spans="1:5" s="188" customFormat="1" x14ac:dyDescent="0.2">
      <c r="A185" s="187"/>
      <c r="B185" s="204"/>
      <c r="C185" s="231"/>
      <c r="D185" s="187"/>
    </row>
    <row r="186" spans="1:5" s="188" customFormat="1" ht="15.75" thickBot="1" x14ac:dyDescent="0.25">
      <c r="A186" s="187"/>
      <c r="B186" s="247" t="s">
        <v>228</v>
      </c>
      <c r="C186" s="272">
        <f>+C183+C171</f>
        <v>1006099856.9300001</v>
      </c>
      <c r="D186" s="187"/>
      <c r="E186" s="272">
        <f>+E183+E171</f>
        <v>874337965</v>
      </c>
    </row>
    <row r="187" spans="1:5" s="188" customFormat="1" ht="15.75" thickTop="1" x14ac:dyDescent="0.2">
      <c r="A187" s="187"/>
      <c r="B187" s="187"/>
      <c r="C187" s="187"/>
      <c r="D187" s="187"/>
    </row>
    <row r="188" spans="1:5" s="188" customFormat="1" x14ac:dyDescent="0.2">
      <c r="A188" s="187"/>
      <c r="B188" s="187"/>
      <c r="C188" s="187"/>
      <c r="D188" s="187"/>
      <c r="E188" s="187"/>
    </row>
    <row r="189" spans="1:5" s="188" customFormat="1" x14ac:dyDescent="0.2">
      <c r="A189" s="187"/>
      <c r="B189" s="204" t="s">
        <v>229</v>
      </c>
      <c r="C189" s="187"/>
      <c r="D189" s="187"/>
      <c r="E189" s="231"/>
    </row>
    <row r="190" spans="1:5" s="188" customFormat="1" ht="7.5" customHeight="1" x14ac:dyDescent="0.2">
      <c r="A190" s="187"/>
      <c r="B190" s="187"/>
      <c r="C190" s="187"/>
      <c r="D190" s="187"/>
      <c r="E190" s="187"/>
    </row>
    <row r="191" spans="1:5" s="188" customFormat="1" x14ac:dyDescent="0.2">
      <c r="A191" s="187"/>
      <c r="B191" s="204" t="s">
        <v>230</v>
      </c>
      <c r="C191" s="187"/>
      <c r="D191" s="187"/>
      <c r="E191" s="187"/>
    </row>
    <row r="192" spans="1:5" x14ac:dyDescent="0.2">
      <c r="B192" s="273"/>
    </row>
    <row r="193" spans="1:5" ht="45" x14ac:dyDescent="0.2">
      <c r="B193" s="205" t="s">
        <v>231</v>
      </c>
      <c r="C193" s="274"/>
      <c r="D193" s="275"/>
    </row>
    <row r="194" spans="1:5" x14ac:dyDescent="0.2">
      <c r="C194" s="274"/>
      <c r="D194" s="275"/>
      <c r="E194" s="276"/>
    </row>
    <row r="195" spans="1:5" x14ac:dyDescent="0.2">
      <c r="B195" s="204" t="s">
        <v>232</v>
      </c>
      <c r="C195" s="202"/>
      <c r="D195" s="202"/>
      <c r="E195" s="203"/>
    </row>
    <row r="196" spans="1:5" ht="5.25" customHeight="1" x14ac:dyDescent="0.2">
      <c r="B196" s="204"/>
      <c r="C196" s="202"/>
      <c r="D196" s="202"/>
      <c r="E196" s="203"/>
    </row>
    <row r="197" spans="1:5" x14ac:dyDescent="0.2">
      <c r="B197" s="226" t="s">
        <v>233</v>
      </c>
      <c r="C197" s="277">
        <v>351813909.11000001</v>
      </c>
      <c r="D197" s="278"/>
      <c r="E197" s="277">
        <v>344872117</v>
      </c>
    </row>
    <row r="198" spans="1:5" x14ac:dyDescent="0.2">
      <c r="B198" s="226" t="s">
        <v>234</v>
      </c>
      <c r="C198" s="277">
        <v>834262.13</v>
      </c>
      <c r="D198" s="278"/>
      <c r="E198" s="277">
        <v>2116035</v>
      </c>
    </row>
    <row r="199" spans="1:5" x14ac:dyDescent="0.2">
      <c r="B199" s="226" t="s">
        <v>235</v>
      </c>
      <c r="C199" s="277">
        <v>65610094.340000004</v>
      </c>
      <c r="D199" s="241"/>
      <c r="E199" s="277">
        <v>65536133</v>
      </c>
    </row>
    <row r="200" spans="1:5" x14ac:dyDescent="0.2">
      <c r="B200" s="226" t="s">
        <v>236</v>
      </c>
      <c r="C200" s="279">
        <v>453400</v>
      </c>
      <c r="D200" s="217"/>
      <c r="E200" s="277">
        <v>492985</v>
      </c>
    </row>
    <row r="201" spans="1:5" x14ac:dyDescent="0.2">
      <c r="B201" s="226" t="s">
        <v>237</v>
      </c>
      <c r="C201" s="173">
        <v>254090530.67999995</v>
      </c>
      <c r="D201" s="241"/>
      <c r="E201" s="277">
        <v>186351340</v>
      </c>
    </row>
    <row r="202" spans="1:5" x14ac:dyDescent="0.2">
      <c r="B202" s="280" t="s">
        <v>238</v>
      </c>
      <c r="C202" s="279">
        <v>22250157.280000001</v>
      </c>
      <c r="D202" s="241"/>
      <c r="E202" s="277">
        <v>21461472</v>
      </c>
    </row>
    <row r="203" spans="1:5" x14ac:dyDescent="0.2">
      <c r="B203" s="280" t="s">
        <v>239</v>
      </c>
      <c r="C203" s="279">
        <v>24782151.57</v>
      </c>
      <c r="D203" s="241"/>
      <c r="E203" s="277">
        <v>24196047</v>
      </c>
    </row>
    <row r="204" spans="1:5" x14ac:dyDescent="0.2">
      <c r="B204" s="280" t="s">
        <v>240</v>
      </c>
      <c r="C204" s="281">
        <v>2624748.0299999998</v>
      </c>
      <c r="D204" s="241"/>
      <c r="E204" s="267">
        <v>2439997</v>
      </c>
    </row>
    <row r="205" spans="1:5" s="188" customFormat="1" x14ac:dyDescent="0.2">
      <c r="A205" s="187"/>
      <c r="B205" s="204" t="s">
        <v>241</v>
      </c>
      <c r="C205" s="239">
        <f>SUM(C197:C204)</f>
        <v>722459253.13999999</v>
      </c>
      <c r="D205" s="282"/>
      <c r="E205" s="283">
        <f>SUM(E197:E204)</f>
        <v>647466126</v>
      </c>
    </row>
    <row r="206" spans="1:5" s="188" customFormat="1" x14ac:dyDescent="0.2">
      <c r="A206" s="187"/>
      <c r="B206" s="204"/>
      <c r="C206" s="284"/>
      <c r="D206" s="211"/>
      <c r="E206" s="187"/>
    </row>
    <row r="207" spans="1:5" s="188" customFormat="1" x14ac:dyDescent="0.2">
      <c r="A207" s="187"/>
      <c r="B207" s="204"/>
      <c r="C207" s="284"/>
      <c r="D207" s="211"/>
      <c r="E207" s="187"/>
    </row>
    <row r="208" spans="1:5" s="188" customFormat="1" x14ac:dyDescent="0.2">
      <c r="A208" s="187"/>
      <c r="B208" s="248" t="s">
        <v>242</v>
      </c>
      <c r="C208" s="284"/>
      <c r="D208" s="211"/>
      <c r="E208" s="187"/>
    </row>
    <row r="209" spans="1:5" s="188" customFormat="1" ht="7.5" customHeight="1" x14ac:dyDescent="0.2">
      <c r="A209" s="187"/>
      <c r="B209" s="204"/>
      <c r="C209" s="284"/>
      <c r="D209" s="211"/>
      <c r="E209" s="187"/>
    </row>
    <row r="210" spans="1:5" s="188" customFormat="1" x14ac:dyDescent="0.2">
      <c r="A210" s="187"/>
      <c r="B210" s="204" t="s">
        <v>232</v>
      </c>
      <c r="C210" s="202"/>
      <c r="D210" s="202"/>
      <c r="E210" s="203"/>
    </row>
    <row r="211" spans="1:5" s="188" customFormat="1" ht="6.75" customHeight="1" x14ac:dyDescent="0.2">
      <c r="A211" s="187"/>
      <c r="B211" s="204"/>
      <c r="C211" s="202"/>
      <c r="D211" s="202"/>
      <c r="E211" s="203"/>
    </row>
    <row r="212" spans="1:5" s="188" customFormat="1" x14ac:dyDescent="0.2">
      <c r="A212" s="187"/>
      <c r="B212" s="205" t="s">
        <v>243</v>
      </c>
      <c r="C212" s="285">
        <v>4700</v>
      </c>
      <c r="D212" s="286"/>
      <c r="E212" s="285">
        <v>86500</v>
      </c>
    </row>
    <row r="213" spans="1:5" s="188" customFormat="1" x14ac:dyDescent="0.2">
      <c r="A213" s="187"/>
      <c r="B213" s="205" t="s">
        <v>244</v>
      </c>
      <c r="C213" s="285">
        <v>60000</v>
      </c>
      <c r="D213" s="229"/>
      <c r="E213" s="287">
        <v>0</v>
      </c>
    </row>
    <row r="214" spans="1:5" s="188" customFormat="1" x14ac:dyDescent="0.2">
      <c r="A214" s="187"/>
      <c r="B214" s="205" t="s">
        <v>245</v>
      </c>
      <c r="C214" s="285">
        <v>2106112.5</v>
      </c>
      <c r="D214" s="229"/>
      <c r="E214" s="288">
        <v>1132460</v>
      </c>
    </row>
    <row r="215" spans="1:5" s="188" customFormat="1" x14ac:dyDescent="0.2">
      <c r="A215" s="187"/>
      <c r="B215" s="205" t="s">
        <v>246</v>
      </c>
      <c r="C215" s="285">
        <v>1229273.95</v>
      </c>
      <c r="D215" s="229"/>
      <c r="E215" s="289">
        <v>574458</v>
      </c>
    </row>
    <row r="216" spans="1:5" s="188" customFormat="1" x14ac:dyDescent="0.2">
      <c r="A216" s="187"/>
      <c r="B216" s="205" t="s">
        <v>247</v>
      </c>
      <c r="C216" s="287">
        <v>0</v>
      </c>
      <c r="D216" s="229"/>
      <c r="E216" s="289">
        <v>98926</v>
      </c>
    </row>
    <row r="217" spans="1:5" s="188" customFormat="1" x14ac:dyDescent="0.2">
      <c r="A217" s="187"/>
      <c r="B217" s="205" t="s">
        <v>248</v>
      </c>
      <c r="C217" s="210">
        <v>262757.01</v>
      </c>
      <c r="D217" s="219"/>
      <c r="E217" s="289">
        <v>0</v>
      </c>
    </row>
    <row r="218" spans="1:5" s="188" customFormat="1" x14ac:dyDescent="0.2">
      <c r="A218" s="187"/>
      <c r="B218" s="205" t="s">
        <v>249</v>
      </c>
      <c r="C218" s="285">
        <v>112169.89999999998</v>
      </c>
      <c r="D218" s="229"/>
      <c r="E218" s="285">
        <v>95394</v>
      </c>
    </row>
    <row r="219" spans="1:5" s="188" customFormat="1" ht="15.75" thickBot="1" x14ac:dyDescent="0.25">
      <c r="A219" s="187"/>
      <c r="B219" s="187"/>
      <c r="C219" s="290">
        <f>SUM(C212:C218)</f>
        <v>3775013.36</v>
      </c>
      <c r="D219" s="246"/>
      <c r="E219" s="290">
        <f>SUM(E212:E218)</f>
        <v>1987738</v>
      </c>
    </row>
    <row r="220" spans="1:5" s="188" customFormat="1" ht="15.75" thickTop="1" x14ac:dyDescent="0.2">
      <c r="A220" s="187"/>
      <c r="B220" s="187"/>
      <c r="C220" s="246"/>
      <c r="D220" s="246"/>
      <c r="E220" s="187"/>
    </row>
    <row r="221" spans="1:5" x14ac:dyDescent="0.2">
      <c r="B221" s="204"/>
      <c r="C221" s="284"/>
      <c r="D221" s="211"/>
    </row>
    <row r="222" spans="1:5" x14ac:dyDescent="0.2">
      <c r="B222" s="204" t="s">
        <v>250</v>
      </c>
      <c r="C222" s="284"/>
      <c r="D222" s="211"/>
    </row>
    <row r="223" spans="1:5" ht="9" customHeight="1" x14ac:dyDescent="0.2">
      <c r="B223" s="204"/>
      <c r="C223" s="284"/>
      <c r="D223" s="211"/>
    </row>
    <row r="224" spans="1:5" x14ac:dyDescent="0.2">
      <c r="B224" s="204" t="s">
        <v>232</v>
      </c>
      <c r="C224" s="202"/>
      <c r="D224" s="202"/>
      <c r="E224" s="203"/>
    </row>
    <row r="225" spans="1:5" ht="6" customHeight="1" x14ac:dyDescent="0.2">
      <c r="B225" s="204"/>
      <c r="C225" s="202"/>
      <c r="D225" s="202"/>
      <c r="E225" s="203"/>
    </row>
    <row r="226" spans="1:5" x14ac:dyDescent="0.2">
      <c r="B226" s="205" t="s">
        <v>251</v>
      </c>
      <c r="C226" s="208">
        <v>7356247.290000001</v>
      </c>
      <c r="D226" s="211"/>
      <c r="E226" s="208">
        <v>6950519</v>
      </c>
    </row>
    <row r="227" spans="1:5" x14ac:dyDescent="0.2">
      <c r="B227" s="205" t="s">
        <v>252</v>
      </c>
      <c r="C227" s="208">
        <v>254968.5</v>
      </c>
      <c r="D227" s="211"/>
      <c r="E227" s="208">
        <v>598856</v>
      </c>
    </row>
    <row r="228" spans="1:5" x14ac:dyDescent="0.2">
      <c r="B228" s="205" t="s">
        <v>253</v>
      </c>
      <c r="C228" s="208">
        <v>988648.1</v>
      </c>
      <c r="D228" s="211"/>
      <c r="E228" s="208">
        <v>2305605</v>
      </c>
    </row>
    <row r="229" spans="1:5" x14ac:dyDescent="0.2">
      <c r="B229" s="205" t="s">
        <v>254</v>
      </c>
      <c r="C229" s="208">
        <v>17173138.969999995</v>
      </c>
      <c r="D229" s="211"/>
      <c r="E229" s="208">
        <v>17631152</v>
      </c>
    </row>
    <row r="230" spans="1:5" x14ac:dyDescent="0.2">
      <c r="B230" s="205" t="s">
        <v>255</v>
      </c>
      <c r="C230" s="208">
        <v>15261503.179999998</v>
      </c>
      <c r="D230" s="211"/>
      <c r="E230" s="268">
        <v>11571415</v>
      </c>
    </row>
    <row r="231" spans="1:5" ht="15.75" thickBot="1" x14ac:dyDescent="0.25">
      <c r="B231" s="204" t="s">
        <v>241</v>
      </c>
      <c r="C231" s="290">
        <f>SUM(C226:C230)</f>
        <v>41034506.039999992</v>
      </c>
      <c r="D231" s="211"/>
      <c r="E231" s="263">
        <f>SUM(E226:E230)</f>
        <v>39057547</v>
      </c>
    </row>
    <row r="232" spans="1:5" s="188" customFormat="1" ht="15.75" thickTop="1" x14ac:dyDescent="0.2">
      <c r="A232" s="187"/>
      <c r="B232" s="204"/>
      <c r="C232" s="284"/>
      <c r="D232" s="211"/>
      <c r="E232" s="187"/>
    </row>
    <row r="233" spans="1:5" s="188" customFormat="1" x14ac:dyDescent="0.2">
      <c r="A233" s="187"/>
      <c r="B233" s="204"/>
      <c r="C233" s="284"/>
      <c r="D233" s="211"/>
      <c r="E233" s="187"/>
    </row>
    <row r="234" spans="1:5" s="188" customFormat="1" x14ac:dyDescent="0.2">
      <c r="A234" s="187"/>
      <c r="B234" s="204" t="s">
        <v>256</v>
      </c>
      <c r="C234" s="187"/>
      <c r="D234" s="187"/>
      <c r="E234" s="187"/>
    </row>
    <row r="235" spans="1:5" s="188" customFormat="1" x14ac:dyDescent="0.2">
      <c r="A235" s="187"/>
      <c r="B235" s="205"/>
      <c r="C235" s="202"/>
      <c r="D235" s="202"/>
      <c r="E235" s="202"/>
    </row>
    <row r="236" spans="1:5" s="188" customFormat="1" x14ac:dyDescent="0.2">
      <c r="A236" s="187"/>
      <c r="B236" s="204"/>
      <c r="C236" s="284"/>
      <c r="D236" s="211"/>
      <c r="E236" s="187"/>
    </row>
    <row r="237" spans="1:5" s="188" customFormat="1" x14ac:dyDescent="0.2">
      <c r="A237" s="187"/>
      <c r="B237" s="205" t="s">
        <v>257</v>
      </c>
      <c r="C237" s="268">
        <v>10549117.279999997</v>
      </c>
      <c r="D237" s="291"/>
      <c r="E237" s="268">
        <v>10561211</v>
      </c>
    </row>
    <row r="238" spans="1:5" s="188" customFormat="1" x14ac:dyDescent="0.2">
      <c r="A238" s="187"/>
      <c r="B238" s="205"/>
      <c r="C238" s="173"/>
      <c r="D238" s="291"/>
      <c r="E238" s="173"/>
    </row>
    <row r="239" spans="1:5" s="188" customFormat="1" x14ac:dyDescent="0.2">
      <c r="A239" s="187"/>
      <c r="B239" s="205" t="s">
        <v>258</v>
      </c>
      <c r="C239" s="268">
        <v>102709.4</v>
      </c>
      <c r="D239" s="291"/>
      <c r="E239" s="268">
        <v>947287</v>
      </c>
    </row>
    <row r="240" spans="1:5" s="188" customFormat="1" x14ac:dyDescent="0.2">
      <c r="A240" s="187"/>
      <c r="B240" s="205"/>
      <c r="C240" s="292"/>
      <c r="D240" s="291"/>
      <c r="E240" s="292"/>
    </row>
    <row r="241" spans="1:5" s="188" customFormat="1" ht="15.75" thickBot="1" x14ac:dyDescent="0.25">
      <c r="A241" s="187"/>
      <c r="B241" s="204" t="s">
        <v>241</v>
      </c>
      <c r="C241" s="293">
        <f>+C239+C237</f>
        <v>10651826.679999998</v>
      </c>
      <c r="D241" s="291"/>
      <c r="E241" s="293">
        <f>+E239+E237</f>
        <v>11508498</v>
      </c>
    </row>
    <row r="242" spans="1:5" s="188" customFormat="1" ht="15.75" thickTop="1" x14ac:dyDescent="0.2">
      <c r="A242" s="187"/>
      <c r="B242" s="205"/>
      <c r="C242" s="292"/>
      <c r="D242" s="291"/>
      <c r="E242" s="292"/>
    </row>
    <row r="243" spans="1:5" s="188" customFormat="1" x14ac:dyDescent="0.2">
      <c r="A243" s="187"/>
      <c r="B243" s="204"/>
      <c r="C243" s="284"/>
      <c r="D243" s="211"/>
      <c r="E243" s="187"/>
    </row>
    <row r="244" spans="1:5" s="188" customFormat="1" x14ac:dyDescent="0.2">
      <c r="A244" s="187"/>
      <c r="B244" s="294" t="s">
        <v>259</v>
      </c>
      <c r="C244" s="284"/>
      <c r="D244" s="211"/>
      <c r="E244" s="187"/>
    </row>
    <row r="245" spans="1:5" s="188" customFormat="1" ht="6" customHeight="1" x14ac:dyDescent="0.2">
      <c r="A245" s="187"/>
      <c r="B245" s="204"/>
      <c r="C245" s="284"/>
      <c r="D245" s="211"/>
      <c r="E245" s="187"/>
    </row>
    <row r="246" spans="1:5" s="188" customFormat="1" ht="15" customHeight="1" x14ac:dyDescent="0.2">
      <c r="A246" s="187"/>
      <c r="B246" s="204" t="s">
        <v>232</v>
      </c>
      <c r="C246" s="202"/>
      <c r="D246" s="202"/>
      <c r="E246" s="203"/>
    </row>
    <row r="247" spans="1:5" s="188" customFormat="1" ht="8.25" customHeight="1" x14ac:dyDescent="0.2">
      <c r="A247" s="187"/>
      <c r="B247" s="204"/>
      <c r="C247" s="202"/>
      <c r="D247" s="202"/>
      <c r="E247" s="203"/>
    </row>
    <row r="248" spans="1:5" s="188" customFormat="1" ht="15" customHeight="1" x14ac:dyDescent="0.2">
      <c r="A248" s="187"/>
      <c r="B248" s="205" t="s">
        <v>260</v>
      </c>
      <c r="C248" s="277">
        <v>11981592.01</v>
      </c>
      <c r="D248" s="278"/>
      <c r="E248" s="277">
        <v>10017787</v>
      </c>
    </row>
    <row r="249" spans="1:5" s="188" customFormat="1" x14ac:dyDescent="0.2">
      <c r="A249" s="187"/>
      <c r="B249" s="205" t="s">
        <v>261</v>
      </c>
      <c r="C249" s="277">
        <v>10474156.210000001</v>
      </c>
      <c r="D249" s="278"/>
      <c r="E249" s="277">
        <v>19473086</v>
      </c>
    </row>
    <row r="250" spans="1:5" s="188" customFormat="1" x14ac:dyDescent="0.2">
      <c r="A250" s="187"/>
      <c r="B250" s="205" t="s">
        <v>262</v>
      </c>
      <c r="C250" s="279">
        <v>40365005.380000003</v>
      </c>
      <c r="D250" s="241"/>
      <c r="E250" s="277">
        <v>48070082</v>
      </c>
    </row>
    <row r="251" spans="1:5" s="188" customFormat="1" x14ac:dyDescent="0.2">
      <c r="A251" s="187"/>
      <c r="B251" s="205" t="s">
        <v>263</v>
      </c>
      <c r="C251" s="279">
        <v>3554498.44</v>
      </c>
      <c r="D251" s="241"/>
      <c r="E251" s="277">
        <v>1746835</v>
      </c>
    </row>
    <row r="252" spans="1:5" s="188" customFormat="1" x14ac:dyDescent="0.2">
      <c r="A252" s="187"/>
      <c r="B252" s="205" t="s">
        <v>264</v>
      </c>
      <c r="C252" s="279">
        <v>8755719</v>
      </c>
      <c r="D252" s="241"/>
      <c r="E252" s="277">
        <v>7304578</v>
      </c>
    </row>
    <row r="253" spans="1:5" s="188" customFormat="1" x14ac:dyDescent="0.2">
      <c r="A253" s="187"/>
      <c r="B253" s="205" t="s">
        <v>265</v>
      </c>
      <c r="C253" s="279">
        <v>15146865.700000003</v>
      </c>
      <c r="D253" s="211"/>
      <c r="E253" s="277">
        <v>14775504</v>
      </c>
    </row>
    <row r="254" spans="1:5" s="188" customFormat="1" x14ac:dyDescent="0.2">
      <c r="A254" s="187"/>
      <c r="B254" s="205" t="s">
        <v>266</v>
      </c>
      <c r="C254" s="279">
        <v>19860367.04000001</v>
      </c>
      <c r="D254" s="211"/>
      <c r="E254" s="277">
        <v>18289426</v>
      </c>
    </row>
    <row r="255" spans="1:5" s="188" customFormat="1" x14ac:dyDescent="0.2">
      <c r="A255" s="187"/>
      <c r="B255" s="205" t="s">
        <v>267</v>
      </c>
      <c r="C255" s="279">
        <v>6012576.1599999992</v>
      </c>
      <c r="D255" s="211"/>
      <c r="E255" s="277">
        <v>5930910</v>
      </c>
    </row>
    <row r="256" spans="1:5" s="188" customFormat="1" x14ac:dyDescent="0.2">
      <c r="A256" s="187"/>
      <c r="B256" s="205" t="s">
        <v>268</v>
      </c>
      <c r="C256" s="281">
        <v>38364435.310000002</v>
      </c>
      <c r="D256" s="202"/>
      <c r="E256" s="267">
        <v>44287090</v>
      </c>
    </row>
    <row r="257" spans="1:5" s="188" customFormat="1" x14ac:dyDescent="0.2">
      <c r="A257" s="187"/>
      <c r="B257" s="204" t="s">
        <v>241</v>
      </c>
      <c r="C257" s="295">
        <f>SUM(C248:C256)</f>
        <v>154515215.25</v>
      </c>
      <c r="D257" s="205"/>
      <c r="E257" s="295">
        <f>SUM(E248:E256)</f>
        <v>169895298</v>
      </c>
    </row>
    <row r="258" spans="1:5" s="188" customFormat="1" x14ac:dyDescent="0.2">
      <c r="A258" s="187"/>
      <c r="B258" s="204"/>
      <c r="C258" s="284"/>
      <c r="D258" s="211"/>
      <c r="E258" s="187"/>
    </row>
    <row r="259" spans="1:5" s="188" customFormat="1" x14ac:dyDescent="0.2">
      <c r="A259" s="187"/>
      <c r="B259" s="204"/>
      <c r="C259" s="284"/>
      <c r="D259" s="211"/>
      <c r="E259" s="231"/>
    </row>
    <row r="260" spans="1:5" s="188" customFormat="1" x14ac:dyDescent="0.2">
      <c r="A260" s="187"/>
      <c r="B260" s="204" t="s">
        <v>269</v>
      </c>
      <c r="C260" s="202"/>
      <c r="D260" s="202"/>
      <c r="E260" s="202"/>
    </row>
    <row r="261" spans="1:5" s="188" customFormat="1" ht="6.75" customHeight="1" x14ac:dyDescent="0.2">
      <c r="A261" s="187"/>
      <c r="B261" s="204"/>
      <c r="C261" s="202"/>
      <c r="D261" s="202"/>
      <c r="E261" s="202"/>
    </row>
    <row r="262" spans="1:5" s="188" customFormat="1" x14ac:dyDescent="0.2">
      <c r="A262" s="187"/>
      <c r="B262" s="187" t="s">
        <v>270</v>
      </c>
      <c r="C262" s="296">
        <v>500696.01</v>
      </c>
      <c r="D262" s="297"/>
      <c r="E262" s="296">
        <v>432751.02</v>
      </c>
    </row>
    <row r="263" spans="1:5" s="188" customFormat="1" x14ac:dyDescent="0.2">
      <c r="A263" s="187"/>
      <c r="B263" s="187"/>
      <c r="C263" s="270">
        <f>SUM(C262)</f>
        <v>500696.01</v>
      </c>
      <c r="D263" s="247"/>
      <c r="E263" s="270">
        <f>SUM(E262)</f>
        <v>432751.02</v>
      </c>
    </row>
    <row r="264" spans="1:5" s="188" customFormat="1" x14ac:dyDescent="0.2">
      <c r="A264" s="187"/>
      <c r="B264" s="187"/>
      <c r="C264" s="187"/>
      <c r="D264" s="187"/>
      <c r="E264" s="187"/>
    </row>
    <row r="265" spans="1:5" s="188" customFormat="1" ht="15.75" thickBot="1" x14ac:dyDescent="0.25">
      <c r="A265" s="187"/>
      <c r="B265" s="247" t="s">
        <v>271</v>
      </c>
      <c r="C265" s="272">
        <f>+C262+C257</f>
        <v>155015911.25999999</v>
      </c>
      <c r="D265" s="247"/>
      <c r="E265" s="272">
        <f>+E262+E257</f>
        <v>170328049.02000001</v>
      </c>
    </row>
    <row r="266" spans="1:5" s="188" customFormat="1" ht="15.75" thickTop="1" x14ac:dyDescent="0.2">
      <c r="A266" s="187"/>
      <c r="B266" s="187"/>
      <c r="C266" s="187"/>
      <c r="D266" s="187"/>
      <c r="E266" s="187"/>
    </row>
    <row r="267" spans="1:5" s="188" customFormat="1" x14ac:dyDescent="0.2">
      <c r="A267" s="187"/>
      <c r="B267" s="187"/>
      <c r="C267" s="187"/>
      <c r="D267" s="187"/>
      <c r="E267" s="187"/>
    </row>
    <row r="268" spans="1:5" s="188" customFormat="1" x14ac:dyDescent="0.2">
      <c r="A268" s="187"/>
      <c r="B268" s="187"/>
      <c r="C268" s="187"/>
      <c r="D268" s="187"/>
      <c r="E268" s="187"/>
    </row>
    <row r="269" spans="1:5" s="188" customFormat="1" x14ac:dyDescent="0.2">
      <c r="A269" s="187"/>
      <c r="B269" s="187"/>
      <c r="C269" s="187"/>
      <c r="D269" s="187"/>
      <c r="E269" s="187"/>
    </row>
    <row r="270" spans="1:5" s="188" customFormat="1" x14ac:dyDescent="0.2">
      <c r="A270" s="187"/>
      <c r="B270" s="187"/>
      <c r="C270" s="187"/>
      <c r="D270" s="187"/>
      <c r="E270" s="187"/>
    </row>
    <row r="271" spans="1:5" s="188" customFormat="1" x14ac:dyDescent="0.2">
      <c r="A271" s="187"/>
      <c r="B271" s="187"/>
      <c r="C271" s="187"/>
      <c r="D271" s="187"/>
      <c r="E271" s="187"/>
    </row>
    <row r="272" spans="1:5" s="188" customFormat="1" x14ac:dyDescent="0.2">
      <c r="A272" s="187"/>
      <c r="B272" s="204"/>
      <c r="C272" s="284"/>
      <c r="D272" s="211"/>
      <c r="E272" s="187"/>
    </row>
    <row r="273" spans="1:5" x14ac:dyDescent="0.2">
      <c r="B273" s="204"/>
      <c r="C273" s="284"/>
      <c r="D273" s="211"/>
    </row>
    <row r="274" spans="1:5" x14ac:dyDescent="0.2">
      <c r="B274" s="204"/>
      <c r="C274" s="284"/>
      <c r="D274" s="211"/>
    </row>
    <row r="275" spans="1:5" x14ac:dyDescent="0.2">
      <c r="B275" s="204"/>
      <c r="C275" s="284"/>
      <c r="D275" s="211"/>
    </row>
    <row r="282" spans="1:5" x14ac:dyDescent="0.2">
      <c r="B282" s="204"/>
      <c r="C282" s="284"/>
      <c r="D282" s="211"/>
    </row>
    <row r="283" spans="1:5" s="188" customFormat="1" x14ac:dyDescent="0.2">
      <c r="A283" s="187"/>
      <c r="B283" s="187"/>
      <c r="C283" s="187"/>
      <c r="D283" s="187"/>
      <c r="E283" s="187"/>
    </row>
    <row r="284" spans="1:5" s="188" customFormat="1" x14ac:dyDescent="0.2">
      <c r="A284" s="187"/>
      <c r="B284" s="187"/>
      <c r="C284" s="187"/>
      <c r="D284" s="187"/>
      <c r="E284" s="187"/>
    </row>
    <row r="285" spans="1:5" s="188" customFormat="1" x14ac:dyDescent="0.2">
      <c r="A285" s="187"/>
      <c r="B285" s="187"/>
      <c r="C285" s="187"/>
      <c r="D285" s="187"/>
      <c r="E285" s="187"/>
    </row>
    <row r="286" spans="1:5" s="188" customFormat="1" x14ac:dyDescent="0.2">
      <c r="A286" s="187"/>
      <c r="B286" s="187"/>
      <c r="C286" s="187"/>
      <c r="D286" s="187"/>
      <c r="E286" s="187"/>
    </row>
    <row r="293" spans="1:5" s="188" customFormat="1" x14ac:dyDescent="0.2">
      <c r="A293" s="187"/>
      <c r="B293" s="187"/>
      <c r="C293" s="187"/>
      <c r="D293" s="187"/>
      <c r="E293" s="187"/>
    </row>
    <row r="301" spans="1:5" x14ac:dyDescent="0.2">
      <c r="C301" s="3"/>
      <c r="E301" s="3"/>
    </row>
    <row r="302" spans="1:5" x14ac:dyDescent="0.2">
      <c r="C302" s="231"/>
      <c r="E302" s="3"/>
    </row>
    <row r="303" spans="1:5" x14ac:dyDescent="0.2">
      <c r="E303" s="3"/>
    </row>
    <row r="304" spans="1:5" x14ac:dyDescent="0.2">
      <c r="E304" s="3"/>
    </row>
    <row r="305" spans="5:5" x14ac:dyDescent="0.2">
      <c r="E305" s="3"/>
    </row>
  </sheetData>
  <mergeCells count="7">
    <mergeCell ref="B7:E7"/>
    <mergeCell ref="B8:E8"/>
    <mergeCell ref="B9:E9"/>
    <mergeCell ref="B27:C27"/>
    <mergeCell ref="D105:D106"/>
    <mergeCell ref="C193:C194"/>
    <mergeCell ref="D193:D194"/>
  </mergeCells>
  <pageMargins left="0.98425196850393704" right="0.78740157480314965" top="1.1811023622047245" bottom="0.78740157480314965" header="0" footer="0.78740157480314965"/>
  <pageSetup scale="57" orientation="portrait" r:id="rId1"/>
  <headerFooter alignWithMargins="0">
    <oddFooter>Página &amp;P de &amp;N</oddFooter>
  </headerFooter>
  <rowBreaks count="4" manualBreakCount="4">
    <brk id="56" min="1" max="4" man="1"/>
    <brk id="99" min="1" max="4" man="1"/>
    <brk id="163" min="1" max="4" man="1"/>
    <brk id="220" min="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1:O166"/>
  <sheetViews>
    <sheetView zoomScale="80" zoomScaleNormal="80" workbookViewId="0">
      <selection activeCell="A3" sqref="A3"/>
    </sheetView>
  </sheetViews>
  <sheetFormatPr baseColWidth="10" defaultRowHeight="14.25" x14ac:dyDescent="0.2"/>
  <cols>
    <col min="1" max="1" width="11.42578125" style="120"/>
    <col min="2" max="2" width="3.85546875" style="120" customWidth="1"/>
    <col min="3" max="3" width="3.42578125" style="120" customWidth="1"/>
    <col min="4" max="4" width="7.28515625" style="120" customWidth="1"/>
    <col min="5" max="5" width="16.140625" style="120" customWidth="1"/>
    <col min="6" max="6" width="36.140625" style="120" customWidth="1"/>
    <col min="7" max="7" width="18.140625" style="120" customWidth="1"/>
    <col min="8" max="8" width="22.5703125" style="120" customWidth="1"/>
    <col min="9" max="9" width="26.140625" style="120" customWidth="1"/>
    <col min="10" max="10" width="14" style="120" customWidth="1"/>
    <col min="11" max="11" width="3.7109375" style="120" customWidth="1"/>
    <col min="12" max="12" width="4" style="121" customWidth="1"/>
    <col min="13" max="13" width="20.28515625" style="120" bestFit="1" customWidth="1"/>
    <col min="14" max="14" width="18.28515625" style="120" customWidth="1"/>
    <col min="15" max="15" width="20.28515625" style="120" bestFit="1" customWidth="1"/>
    <col min="16" max="17" width="17.5703125" style="120" bestFit="1" customWidth="1"/>
    <col min="18" max="16384" width="11.42578125" style="120"/>
  </cols>
  <sheetData>
    <row r="1" spans="3:12" ht="15" thickBot="1" x14ac:dyDescent="0.25"/>
    <row r="2" spans="3:12" ht="15" thickTop="1" x14ac:dyDescent="0.2">
      <c r="C2" s="122"/>
      <c r="D2" s="123"/>
      <c r="E2" s="123"/>
      <c r="F2" s="123"/>
      <c r="G2" s="123"/>
      <c r="H2" s="123"/>
      <c r="I2" s="123"/>
      <c r="J2" s="123"/>
      <c r="K2" s="124"/>
      <c r="L2" s="125"/>
    </row>
    <row r="3" spans="3:12" x14ac:dyDescent="0.2">
      <c r="C3" s="126"/>
      <c r="D3" s="127"/>
      <c r="E3" s="127"/>
      <c r="F3" s="127"/>
      <c r="G3" s="127"/>
      <c r="H3" s="127"/>
      <c r="I3" s="127"/>
      <c r="J3" s="127"/>
      <c r="K3" s="128"/>
      <c r="L3" s="125"/>
    </row>
    <row r="4" spans="3:12" x14ac:dyDescent="0.2">
      <c r="C4" s="126"/>
      <c r="D4" s="127"/>
      <c r="E4" s="127"/>
      <c r="F4" s="127"/>
      <c r="G4" s="127"/>
      <c r="H4" s="127"/>
      <c r="I4" s="127"/>
      <c r="J4" s="127"/>
      <c r="K4" s="128"/>
      <c r="L4" s="125"/>
    </row>
    <row r="5" spans="3:12" x14ac:dyDescent="0.2">
      <c r="C5" s="126"/>
      <c r="D5" s="127"/>
      <c r="E5" s="127"/>
      <c r="F5" s="127"/>
      <c r="G5" s="127"/>
      <c r="H5" s="127"/>
      <c r="I5" s="127"/>
      <c r="J5" s="127"/>
      <c r="K5" s="128"/>
      <c r="L5" s="125"/>
    </row>
    <row r="6" spans="3:12" x14ac:dyDescent="0.2">
      <c r="C6" s="126"/>
      <c r="D6" s="129"/>
      <c r="E6" s="129"/>
      <c r="F6" s="129"/>
      <c r="G6" s="129"/>
      <c r="H6" s="129"/>
      <c r="I6" s="129"/>
      <c r="J6" s="129"/>
      <c r="K6" s="130"/>
      <c r="L6" s="125"/>
    </row>
    <row r="7" spans="3:12" x14ac:dyDescent="0.2">
      <c r="C7" s="126"/>
      <c r="D7" s="129" t="s">
        <v>63</v>
      </c>
      <c r="E7" s="129"/>
      <c r="F7" s="129"/>
      <c r="G7" s="129"/>
      <c r="H7" s="129"/>
      <c r="I7" s="129"/>
      <c r="J7" s="129"/>
      <c r="K7" s="130"/>
      <c r="L7" s="125"/>
    </row>
    <row r="8" spans="3:12" x14ac:dyDescent="0.2">
      <c r="C8" s="126"/>
      <c r="D8" s="129" t="s">
        <v>64</v>
      </c>
      <c r="E8" s="129"/>
      <c r="F8" s="129"/>
      <c r="G8" s="129"/>
      <c r="H8" s="129"/>
      <c r="I8" s="129"/>
      <c r="J8" s="129"/>
      <c r="K8" s="130"/>
      <c r="L8" s="125"/>
    </row>
    <row r="9" spans="3:12" x14ac:dyDescent="0.2">
      <c r="C9" s="126"/>
      <c r="D9" s="129"/>
      <c r="E9" s="129"/>
      <c r="F9" s="129"/>
      <c r="G9" s="129"/>
      <c r="H9" s="129"/>
      <c r="I9" s="129"/>
      <c r="J9" s="129"/>
      <c r="K9" s="130"/>
      <c r="L9" s="125"/>
    </row>
    <row r="10" spans="3:12" x14ac:dyDescent="0.2">
      <c r="C10" s="126"/>
      <c r="D10" s="127"/>
      <c r="E10" s="127"/>
      <c r="F10" s="127"/>
      <c r="G10" s="127"/>
      <c r="H10" s="127"/>
      <c r="I10" s="127"/>
      <c r="J10" s="127"/>
      <c r="K10" s="128"/>
      <c r="L10" s="125"/>
    </row>
    <row r="11" spans="3:12" ht="15" thickBot="1" x14ac:dyDescent="0.25">
      <c r="C11" s="131"/>
      <c r="D11" s="132"/>
      <c r="E11" s="132"/>
      <c r="F11" s="132"/>
      <c r="G11" s="132"/>
      <c r="H11" s="132"/>
      <c r="I11" s="132"/>
      <c r="J11" s="132"/>
      <c r="K11" s="133"/>
      <c r="L11" s="125"/>
    </row>
    <row r="12" spans="3:12" x14ac:dyDescent="0.2">
      <c r="C12" s="134"/>
      <c r="D12" s="135"/>
      <c r="E12" s="136"/>
      <c r="F12" s="136"/>
      <c r="G12" s="136"/>
      <c r="H12" s="136"/>
      <c r="I12" s="136"/>
      <c r="J12" s="136"/>
      <c r="K12" s="137"/>
      <c r="L12" s="125"/>
    </row>
    <row r="13" spans="3:12" x14ac:dyDescent="0.2">
      <c r="C13" s="134"/>
      <c r="D13" s="135"/>
      <c r="E13" s="136"/>
      <c r="F13" s="136"/>
      <c r="G13" s="136"/>
      <c r="H13" s="136"/>
      <c r="I13" s="136"/>
      <c r="J13" s="136"/>
      <c r="K13" s="137"/>
      <c r="L13" s="125"/>
    </row>
    <row r="14" spans="3:12" ht="15" x14ac:dyDescent="0.2">
      <c r="C14" s="134"/>
      <c r="D14" s="138" t="s">
        <v>65</v>
      </c>
      <c r="E14" s="139" t="s">
        <v>66</v>
      </c>
      <c r="F14" s="139"/>
      <c r="G14" s="139"/>
      <c r="H14" s="140"/>
      <c r="I14" s="140"/>
      <c r="J14" s="140"/>
      <c r="K14" s="137"/>
      <c r="L14" s="125"/>
    </row>
    <row r="15" spans="3:12" ht="15" x14ac:dyDescent="0.2">
      <c r="C15" s="134"/>
      <c r="D15" s="141"/>
      <c r="E15" s="140"/>
      <c r="F15" s="140"/>
      <c r="G15" s="140"/>
      <c r="H15" s="140"/>
      <c r="I15" s="140"/>
      <c r="J15" s="140"/>
      <c r="K15" s="137"/>
      <c r="L15" s="125"/>
    </row>
    <row r="16" spans="3:12" ht="15" x14ac:dyDescent="0.2">
      <c r="C16" s="134"/>
      <c r="D16" s="141"/>
      <c r="E16" s="140" t="s">
        <v>67</v>
      </c>
      <c r="F16" s="140"/>
      <c r="G16" s="140"/>
      <c r="H16" s="140"/>
      <c r="I16" s="140"/>
      <c r="J16" s="140"/>
      <c r="K16" s="137"/>
      <c r="L16" s="125"/>
    </row>
    <row r="17" spans="3:13" ht="15" x14ac:dyDescent="0.2">
      <c r="C17" s="134"/>
      <c r="D17" s="141"/>
      <c r="E17" s="140" t="s">
        <v>68</v>
      </c>
      <c r="F17" s="140"/>
      <c r="G17" s="140"/>
      <c r="H17" s="140"/>
      <c r="I17" s="140"/>
      <c r="J17" s="140"/>
      <c r="K17" s="137"/>
      <c r="L17" s="125"/>
    </row>
    <row r="18" spans="3:13" ht="15" x14ac:dyDescent="0.2">
      <c r="C18" s="134"/>
      <c r="D18" s="141"/>
      <c r="E18" s="140" t="s">
        <v>69</v>
      </c>
      <c r="F18" s="140"/>
      <c r="G18" s="140"/>
      <c r="H18" s="140"/>
      <c r="I18" s="140"/>
      <c r="J18" s="140"/>
      <c r="K18" s="137"/>
      <c r="L18" s="125"/>
    </row>
    <row r="19" spans="3:13" ht="15" x14ac:dyDescent="0.2">
      <c r="C19" s="134"/>
      <c r="D19" s="141"/>
      <c r="E19" s="140" t="s">
        <v>70</v>
      </c>
      <c r="F19" s="140"/>
      <c r="G19" s="140"/>
      <c r="H19" s="140"/>
      <c r="I19" s="142"/>
      <c r="J19" s="140"/>
      <c r="K19" s="137"/>
      <c r="L19" s="125"/>
    </row>
    <row r="20" spans="3:13" ht="15" x14ac:dyDescent="0.2">
      <c r="C20" s="134"/>
      <c r="D20" s="141"/>
      <c r="E20" s="140"/>
      <c r="F20" s="140"/>
      <c r="G20" s="140"/>
      <c r="H20" s="140"/>
      <c r="I20" s="142"/>
      <c r="J20" s="140"/>
      <c r="K20" s="137"/>
      <c r="L20" s="125"/>
    </row>
    <row r="21" spans="3:13" ht="15" x14ac:dyDescent="0.2">
      <c r="C21" s="134"/>
      <c r="D21" s="143"/>
      <c r="E21" s="140"/>
      <c r="F21" s="140"/>
      <c r="G21" s="140"/>
      <c r="H21" s="144"/>
      <c r="I21" s="144"/>
      <c r="J21" s="140"/>
      <c r="K21" s="137"/>
      <c r="L21" s="125"/>
      <c r="M21" s="145"/>
    </row>
    <row r="22" spans="3:13" ht="15" x14ac:dyDescent="0.2">
      <c r="C22" s="134"/>
      <c r="D22" s="138" t="s">
        <v>71</v>
      </c>
      <c r="E22" s="139" t="s">
        <v>72</v>
      </c>
      <c r="F22" s="140"/>
      <c r="G22" s="140"/>
      <c r="H22" s="144"/>
      <c r="I22" s="144"/>
      <c r="J22" s="140"/>
      <c r="K22" s="137"/>
      <c r="L22" s="125"/>
      <c r="M22" s="145"/>
    </row>
    <row r="23" spans="3:13" ht="15" x14ac:dyDescent="0.2">
      <c r="C23" s="134"/>
      <c r="D23" s="143"/>
      <c r="E23" s="140"/>
      <c r="F23" s="140"/>
      <c r="G23" s="140"/>
      <c r="H23" s="144"/>
      <c r="I23" s="144"/>
      <c r="J23" s="140"/>
      <c r="K23" s="137"/>
      <c r="L23" s="125"/>
      <c r="M23" s="145"/>
    </row>
    <row r="24" spans="3:13" ht="15" x14ac:dyDescent="0.2">
      <c r="C24" s="134"/>
      <c r="D24" s="143"/>
      <c r="E24" s="140" t="s">
        <v>73</v>
      </c>
      <c r="F24" s="140"/>
      <c r="G24" s="140"/>
      <c r="H24" s="144"/>
      <c r="I24" s="144"/>
      <c r="J24" s="140"/>
      <c r="K24" s="137"/>
      <c r="L24" s="125"/>
      <c r="M24" s="145"/>
    </row>
    <row r="25" spans="3:13" ht="15" x14ac:dyDescent="0.2">
      <c r="C25" s="134"/>
      <c r="D25" s="143"/>
      <c r="E25" s="140" t="s">
        <v>74</v>
      </c>
      <c r="F25" s="140"/>
      <c r="G25" s="140"/>
      <c r="H25" s="144"/>
      <c r="I25" s="144"/>
      <c r="J25" s="140"/>
      <c r="K25" s="137"/>
      <c r="L25" s="125"/>
      <c r="M25" s="145"/>
    </row>
    <row r="26" spans="3:13" ht="15" x14ac:dyDescent="0.2">
      <c r="C26" s="134"/>
      <c r="D26" s="143"/>
      <c r="E26" s="140" t="s">
        <v>75</v>
      </c>
      <c r="F26" s="140"/>
      <c r="G26" s="140"/>
      <c r="H26" s="144"/>
      <c r="I26" s="144"/>
      <c r="J26" s="140"/>
      <c r="K26" s="137"/>
      <c r="L26" s="125"/>
      <c r="M26" s="145"/>
    </row>
    <row r="27" spans="3:13" ht="15" x14ac:dyDescent="0.2">
      <c r="C27" s="134"/>
      <c r="D27" s="143"/>
      <c r="E27" s="140"/>
      <c r="F27" s="140"/>
      <c r="G27" s="140"/>
      <c r="H27" s="144"/>
      <c r="I27" s="144"/>
      <c r="J27" s="140"/>
      <c r="K27" s="137"/>
      <c r="L27" s="125"/>
      <c r="M27" s="145"/>
    </row>
    <row r="28" spans="3:13" ht="15" x14ac:dyDescent="0.2">
      <c r="C28" s="134"/>
      <c r="D28" s="143"/>
      <c r="E28" s="140" t="s">
        <v>76</v>
      </c>
      <c r="F28" s="140"/>
      <c r="G28" s="140"/>
      <c r="H28" s="144"/>
      <c r="I28" s="144"/>
      <c r="J28" s="140"/>
      <c r="K28" s="137"/>
      <c r="L28" s="125"/>
      <c r="M28" s="145"/>
    </row>
    <row r="29" spans="3:13" ht="15" x14ac:dyDescent="0.2">
      <c r="C29" s="134"/>
      <c r="D29" s="143"/>
      <c r="E29" s="140" t="s">
        <v>77</v>
      </c>
      <c r="F29" s="140"/>
      <c r="G29" s="140"/>
      <c r="H29" s="144"/>
      <c r="I29" s="144"/>
      <c r="J29" s="140"/>
      <c r="K29" s="137"/>
      <c r="L29" s="125"/>
      <c r="M29" s="145"/>
    </row>
    <row r="30" spans="3:13" ht="15" x14ac:dyDescent="0.2">
      <c r="C30" s="134"/>
      <c r="D30" s="143"/>
      <c r="E30" s="140" t="s">
        <v>78</v>
      </c>
      <c r="F30" s="140"/>
      <c r="G30" s="140"/>
      <c r="H30" s="144"/>
      <c r="I30" s="144"/>
      <c r="J30" s="140"/>
      <c r="K30" s="137"/>
      <c r="L30" s="125"/>
      <c r="M30" s="145"/>
    </row>
    <row r="31" spans="3:13" ht="15" x14ac:dyDescent="0.2">
      <c r="C31" s="134"/>
      <c r="D31" s="143"/>
      <c r="E31" s="140"/>
      <c r="F31" s="140"/>
      <c r="G31" s="140"/>
      <c r="H31" s="144"/>
      <c r="I31" s="144"/>
      <c r="J31" s="140"/>
      <c r="K31" s="137"/>
      <c r="L31" s="125"/>
      <c r="M31" s="145"/>
    </row>
    <row r="32" spans="3:13" ht="15" x14ac:dyDescent="0.2">
      <c r="C32" s="134"/>
      <c r="D32" s="143"/>
      <c r="E32" s="140"/>
      <c r="F32" s="140"/>
      <c r="G32" s="140"/>
      <c r="H32" s="144"/>
      <c r="I32" s="144"/>
      <c r="J32" s="140"/>
      <c r="K32" s="137"/>
      <c r="L32" s="125"/>
      <c r="M32" s="145"/>
    </row>
    <row r="33" spans="3:15" ht="15" x14ac:dyDescent="0.2">
      <c r="C33" s="134"/>
      <c r="D33" s="138" t="s">
        <v>79</v>
      </c>
      <c r="E33" s="139" t="s">
        <v>80</v>
      </c>
      <c r="F33" s="140"/>
      <c r="G33" s="140"/>
      <c r="H33" s="144"/>
      <c r="I33" s="144"/>
      <c r="J33" s="140"/>
      <c r="K33" s="137"/>
      <c r="L33" s="125"/>
      <c r="M33" s="145"/>
    </row>
    <row r="34" spans="3:15" ht="15" x14ac:dyDescent="0.2">
      <c r="C34" s="134"/>
      <c r="D34" s="138"/>
      <c r="E34" s="146"/>
      <c r="F34" s="140"/>
      <c r="G34" s="140"/>
      <c r="H34" s="144"/>
      <c r="I34" s="144"/>
      <c r="J34" s="140"/>
      <c r="K34" s="137"/>
      <c r="L34" s="125"/>
      <c r="M34" s="145"/>
    </row>
    <row r="35" spans="3:15" ht="15" x14ac:dyDescent="0.2">
      <c r="C35" s="134"/>
      <c r="D35" s="138"/>
      <c r="E35" s="140" t="s">
        <v>81</v>
      </c>
      <c r="F35" s="140"/>
      <c r="G35" s="140"/>
      <c r="H35" s="144"/>
      <c r="I35" s="144"/>
      <c r="J35" s="140"/>
      <c r="K35" s="137"/>
      <c r="L35" s="125"/>
      <c r="M35" s="145"/>
    </row>
    <row r="36" spans="3:15" ht="15" x14ac:dyDescent="0.2">
      <c r="C36" s="134"/>
      <c r="D36" s="143"/>
      <c r="E36" s="140"/>
      <c r="F36" s="140"/>
      <c r="G36" s="140"/>
      <c r="H36" s="144"/>
      <c r="I36" s="144"/>
      <c r="J36" s="140"/>
      <c r="K36" s="137"/>
      <c r="L36" s="125"/>
      <c r="M36" s="145"/>
    </row>
    <row r="37" spans="3:15" ht="15" x14ac:dyDescent="0.2">
      <c r="C37" s="134"/>
      <c r="D37" s="138" t="s">
        <v>82</v>
      </c>
      <c r="E37" s="139" t="s">
        <v>83</v>
      </c>
      <c r="F37" s="147"/>
      <c r="G37" s="140"/>
      <c r="H37" s="144"/>
      <c r="I37" s="144"/>
      <c r="J37" s="140"/>
      <c r="K37" s="137"/>
      <c r="L37" s="125"/>
      <c r="M37" s="145"/>
    </row>
    <row r="38" spans="3:15" ht="15" x14ac:dyDescent="0.2">
      <c r="C38" s="134"/>
      <c r="D38" s="138"/>
      <c r="E38" s="139"/>
      <c r="F38" s="147"/>
      <c r="G38" s="140"/>
      <c r="H38" s="144"/>
      <c r="I38" s="144"/>
      <c r="J38" s="140"/>
      <c r="K38" s="137"/>
      <c r="L38" s="125"/>
      <c r="M38" s="145"/>
    </row>
    <row r="39" spans="3:15" ht="15" x14ac:dyDescent="0.2">
      <c r="C39" s="134"/>
      <c r="D39" s="138"/>
      <c r="E39" s="140" t="s">
        <v>84</v>
      </c>
      <c r="F39" s="147"/>
      <c r="G39" s="140"/>
      <c r="H39" s="144"/>
      <c r="I39" s="144"/>
      <c r="J39" s="140"/>
      <c r="K39" s="137"/>
      <c r="L39" s="125"/>
      <c r="M39" s="145"/>
    </row>
    <row r="40" spans="3:15" ht="15" x14ac:dyDescent="0.2">
      <c r="C40" s="134"/>
      <c r="D40" s="138"/>
      <c r="E40" s="140" t="s">
        <v>85</v>
      </c>
      <c r="F40" s="147"/>
      <c r="G40" s="140"/>
      <c r="H40" s="144"/>
      <c r="I40" s="144"/>
      <c r="J40" s="140"/>
      <c r="K40" s="137"/>
      <c r="L40" s="125"/>
      <c r="M40" s="145"/>
    </row>
    <row r="41" spans="3:15" ht="15" x14ac:dyDescent="0.2">
      <c r="C41" s="134"/>
      <c r="D41" s="138"/>
      <c r="E41" s="140" t="s">
        <v>86</v>
      </c>
      <c r="F41" s="147"/>
      <c r="G41" s="140"/>
      <c r="H41" s="144"/>
      <c r="I41" s="144"/>
      <c r="J41" s="140"/>
      <c r="K41" s="137"/>
      <c r="L41" s="125"/>
      <c r="M41" s="145"/>
    </row>
    <row r="42" spans="3:15" ht="15" x14ac:dyDescent="0.2">
      <c r="C42" s="134"/>
      <c r="D42" s="143"/>
      <c r="E42" s="147"/>
      <c r="F42" s="147"/>
      <c r="G42" s="147"/>
      <c r="H42" s="147"/>
      <c r="I42" s="144"/>
      <c r="J42" s="140"/>
      <c r="K42" s="137"/>
      <c r="L42" s="125"/>
      <c r="M42" s="145"/>
    </row>
    <row r="43" spans="3:15" ht="15" x14ac:dyDescent="0.2">
      <c r="C43" s="134"/>
      <c r="D43" s="143"/>
      <c r="E43" s="147" t="s">
        <v>87</v>
      </c>
      <c r="F43" s="147"/>
      <c r="G43" s="147"/>
      <c r="H43" s="147"/>
      <c r="I43" s="144"/>
      <c r="J43" s="140"/>
      <c r="K43" s="137"/>
      <c r="L43" s="125"/>
      <c r="M43" s="145"/>
    </row>
    <row r="44" spans="3:15" ht="15" x14ac:dyDescent="0.2">
      <c r="C44" s="134"/>
      <c r="D44" s="143"/>
      <c r="E44" s="148"/>
      <c r="F44" s="148"/>
      <c r="G44" s="144"/>
      <c r="H44" s="147"/>
      <c r="I44" s="144"/>
      <c r="J44" s="140"/>
      <c r="K44" s="137"/>
      <c r="L44" s="125"/>
      <c r="M44" s="145"/>
    </row>
    <row r="45" spans="3:15" ht="15" x14ac:dyDescent="0.2">
      <c r="C45" s="134"/>
      <c r="D45" s="138"/>
      <c r="E45" s="139" t="s">
        <v>88</v>
      </c>
      <c r="F45" s="140"/>
      <c r="G45" s="140"/>
      <c r="H45" s="149"/>
      <c r="I45" s="147"/>
      <c r="J45" s="147"/>
      <c r="K45" s="137"/>
      <c r="L45" s="125"/>
    </row>
    <row r="46" spans="3:15" ht="15" x14ac:dyDescent="0.2">
      <c r="C46" s="134"/>
      <c r="D46" s="143"/>
      <c r="E46" s="140" t="s">
        <v>89</v>
      </c>
      <c r="F46" s="140"/>
      <c r="G46" s="147"/>
      <c r="H46" s="144"/>
      <c r="I46" s="147"/>
      <c r="J46" s="147"/>
      <c r="K46" s="137"/>
      <c r="L46" s="125"/>
    </row>
    <row r="47" spans="3:15" ht="15" x14ac:dyDescent="0.2">
      <c r="C47" s="134"/>
      <c r="D47" s="143"/>
      <c r="E47" s="140" t="s">
        <v>90</v>
      </c>
      <c r="F47" s="147"/>
      <c r="G47" s="147"/>
      <c r="H47" s="144"/>
      <c r="I47" s="144"/>
      <c r="J47" s="140"/>
      <c r="K47" s="137"/>
      <c r="L47" s="125"/>
    </row>
    <row r="48" spans="3:15" ht="15" x14ac:dyDescent="0.2">
      <c r="C48" s="134"/>
      <c r="D48" s="143"/>
      <c r="E48" s="140" t="s">
        <v>91</v>
      </c>
      <c r="F48" s="140"/>
      <c r="G48" s="147"/>
      <c r="H48" s="144"/>
      <c r="I48" s="144"/>
      <c r="J48" s="140"/>
      <c r="K48" s="137"/>
      <c r="L48" s="125"/>
      <c r="O48" s="150"/>
    </row>
    <row r="49" spans="3:15" ht="15" x14ac:dyDescent="0.2">
      <c r="C49" s="134"/>
      <c r="D49" s="143"/>
      <c r="E49" s="140"/>
      <c r="F49" s="140"/>
      <c r="G49" s="147"/>
      <c r="H49" s="144"/>
      <c r="I49" s="144"/>
      <c r="J49" s="140"/>
      <c r="K49" s="137"/>
      <c r="L49" s="125"/>
      <c r="O49" s="150"/>
    </row>
    <row r="50" spans="3:15" ht="15" x14ac:dyDescent="0.2">
      <c r="C50" s="134"/>
      <c r="D50" s="143"/>
      <c r="E50" s="139" t="s">
        <v>92</v>
      </c>
      <c r="F50" s="140"/>
      <c r="G50" s="147"/>
      <c r="H50" s="144"/>
      <c r="I50" s="144"/>
      <c r="J50" s="140"/>
      <c r="K50" s="137"/>
      <c r="L50" s="125"/>
      <c r="O50" s="150"/>
    </row>
    <row r="51" spans="3:15" ht="15" x14ac:dyDescent="0.2">
      <c r="C51" s="134"/>
      <c r="D51" s="143"/>
      <c r="E51" s="140"/>
      <c r="F51" s="140"/>
      <c r="G51" s="147"/>
      <c r="H51" s="144"/>
      <c r="I51" s="144"/>
      <c r="J51" s="140"/>
      <c r="K51" s="137"/>
      <c r="L51" s="125"/>
      <c r="O51" s="150"/>
    </row>
    <row r="52" spans="3:15" ht="15" x14ac:dyDescent="0.2">
      <c r="C52" s="134"/>
      <c r="D52" s="143"/>
      <c r="E52" s="140" t="s">
        <v>93</v>
      </c>
      <c r="F52" s="140"/>
      <c r="G52" s="147"/>
      <c r="H52" s="144"/>
      <c r="I52" s="144"/>
      <c r="J52" s="140"/>
      <c r="K52" s="137"/>
      <c r="L52" s="125"/>
      <c r="O52" s="150"/>
    </row>
    <row r="53" spans="3:15" ht="15" x14ac:dyDescent="0.2">
      <c r="C53" s="134"/>
      <c r="D53" s="143"/>
      <c r="E53" s="140" t="s">
        <v>94</v>
      </c>
      <c r="F53" s="140"/>
      <c r="G53" s="147"/>
      <c r="H53" s="144"/>
      <c r="I53" s="144"/>
      <c r="J53" s="140"/>
      <c r="K53" s="137"/>
      <c r="L53" s="125"/>
      <c r="O53" s="150"/>
    </row>
    <row r="54" spans="3:15" ht="15" x14ac:dyDescent="0.2">
      <c r="C54" s="134"/>
      <c r="D54" s="143"/>
      <c r="E54" s="140" t="s">
        <v>95</v>
      </c>
      <c r="F54" s="140"/>
      <c r="G54" s="147"/>
      <c r="H54" s="144"/>
      <c r="I54" s="144"/>
      <c r="J54" s="140"/>
      <c r="K54" s="137"/>
      <c r="L54" s="125"/>
      <c r="O54" s="150"/>
    </row>
    <row r="55" spans="3:15" ht="15" x14ac:dyDescent="0.2">
      <c r="C55" s="134"/>
      <c r="D55" s="143"/>
      <c r="E55" s="140" t="s">
        <v>96</v>
      </c>
      <c r="F55" s="140"/>
      <c r="G55" s="147"/>
      <c r="H55" s="144"/>
      <c r="I55" s="144"/>
      <c r="J55" s="140"/>
      <c r="K55" s="137"/>
      <c r="L55" s="125"/>
      <c r="O55" s="150"/>
    </row>
    <row r="56" spans="3:15" ht="15" x14ac:dyDescent="0.2">
      <c r="C56" s="134"/>
      <c r="D56" s="143"/>
      <c r="E56" s="140"/>
      <c r="F56" s="140"/>
      <c r="G56" s="147"/>
      <c r="H56" s="144"/>
      <c r="I56" s="144"/>
      <c r="J56" s="140"/>
      <c r="K56" s="137"/>
      <c r="L56" s="125"/>
      <c r="O56" s="150"/>
    </row>
    <row r="57" spans="3:15" ht="15" x14ac:dyDescent="0.2">
      <c r="C57" s="134"/>
      <c r="D57" s="143"/>
      <c r="E57" s="139" t="s">
        <v>97</v>
      </c>
      <c r="F57" s="140"/>
      <c r="G57" s="147"/>
      <c r="H57" s="144"/>
      <c r="I57" s="144"/>
      <c r="J57" s="140"/>
      <c r="K57" s="137"/>
      <c r="L57" s="125"/>
      <c r="O57" s="150"/>
    </row>
    <row r="58" spans="3:15" ht="15" x14ac:dyDescent="0.2">
      <c r="C58" s="134"/>
      <c r="D58" s="143"/>
      <c r="E58" s="140"/>
      <c r="F58" s="140"/>
      <c r="G58" s="147"/>
      <c r="H58" s="144"/>
      <c r="I58" s="144"/>
      <c r="J58" s="140"/>
      <c r="K58" s="137"/>
      <c r="L58" s="125"/>
      <c r="O58" s="150"/>
    </row>
    <row r="59" spans="3:15" ht="15" x14ac:dyDescent="0.2">
      <c r="C59" s="134"/>
      <c r="D59" s="143"/>
      <c r="E59" s="140" t="s">
        <v>98</v>
      </c>
      <c r="F59" s="140"/>
      <c r="G59" s="147"/>
      <c r="H59" s="144"/>
      <c r="I59" s="144"/>
      <c r="J59" s="140"/>
      <c r="K59" s="137"/>
      <c r="L59" s="125"/>
      <c r="O59" s="150"/>
    </row>
    <row r="60" spans="3:15" ht="15" x14ac:dyDescent="0.2">
      <c r="C60" s="134"/>
      <c r="D60" s="143"/>
      <c r="E60" s="140" t="s">
        <v>99</v>
      </c>
      <c r="F60" s="140"/>
      <c r="G60" s="147"/>
      <c r="H60" s="144"/>
      <c r="I60" s="144"/>
      <c r="J60" s="140"/>
      <c r="K60" s="137"/>
      <c r="L60" s="125"/>
      <c r="O60" s="150"/>
    </row>
    <row r="61" spans="3:15" ht="15" x14ac:dyDescent="0.2">
      <c r="C61" s="134"/>
      <c r="D61" s="143"/>
      <c r="E61" s="140"/>
      <c r="F61" s="140"/>
      <c r="G61" s="147"/>
      <c r="H61" s="144"/>
      <c r="I61" s="144"/>
      <c r="J61" s="140"/>
      <c r="K61" s="137"/>
      <c r="L61" s="125"/>
      <c r="O61" s="150"/>
    </row>
    <row r="62" spans="3:15" ht="15" x14ac:dyDescent="0.2">
      <c r="C62" s="134"/>
      <c r="D62" s="143"/>
      <c r="E62" s="140" t="s">
        <v>100</v>
      </c>
      <c r="F62" s="140"/>
      <c r="G62" s="147"/>
      <c r="H62" s="144"/>
      <c r="I62" s="144"/>
      <c r="J62" s="140"/>
      <c r="K62" s="137"/>
      <c r="L62" s="125"/>
      <c r="O62" s="150"/>
    </row>
    <row r="63" spans="3:15" ht="15" x14ac:dyDescent="0.2">
      <c r="C63" s="134"/>
      <c r="D63" s="143"/>
      <c r="E63" s="140" t="s">
        <v>101</v>
      </c>
      <c r="F63" s="140"/>
      <c r="G63" s="147"/>
      <c r="H63" s="144"/>
      <c r="I63" s="144"/>
      <c r="J63" s="140"/>
      <c r="K63" s="137"/>
      <c r="L63" s="125"/>
      <c r="O63" s="150"/>
    </row>
    <row r="64" spans="3:15" ht="15" x14ac:dyDescent="0.2">
      <c r="C64" s="134"/>
      <c r="D64" s="143"/>
      <c r="E64" s="140"/>
      <c r="F64" s="140"/>
      <c r="G64" s="147"/>
      <c r="H64" s="144"/>
      <c r="I64" s="144"/>
      <c r="J64" s="140"/>
      <c r="K64" s="137"/>
      <c r="L64" s="125"/>
      <c r="O64" s="150"/>
    </row>
    <row r="65" spans="3:15" ht="15" x14ac:dyDescent="0.2">
      <c r="C65" s="134"/>
      <c r="D65" s="143"/>
      <c r="E65" s="140" t="s">
        <v>102</v>
      </c>
      <c r="F65" s="140"/>
      <c r="G65" s="147"/>
      <c r="H65" s="144"/>
      <c r="I65" s="144"/>
      <c r="J65" s="140"/>
      <c r="K65" s="137"/>
      <c r="L65" s="125"/>
      <c r="O65" s="150"/>
    </row>
    <row r="66" spans="3:15" ht="15" x14ac:dyDescent="0.2">
      <c r="C66" s="134"/>
      <c r="D66" s="143"/>
      <c r="E66" s="140" t="s">
        <v>103</v>
      </c>
      <c r="F66" s="140"/>
      <c r="G66" s="147"/>
      <c r="H66" s="144"/>
      <c r="I66" s="144"/>
      <c r="J66" s="140"/>
      <c r="K66" s="137"/>
      <c r="L66" s="125"/>
      <c r="O66" s="150"/>
    </row>
    <row r="67" spans="3:15" ht="15" x14ac:dyDescent="0.2">
      <c r="C67" s="134"/>
      <c r="D67" s="140"/>
      <c r="E67" s="140"/>
      <c r="F67" s="147"/>
      <c r="G67" s="147"/>
      <c r="H67" s="147"/>
      <c r="I67" s="147"/>
      <c r="J67" s="144"/>
      <c r="K67" s="137"/>
      <c r="L67" s="125"/>
    </row>
    <row r="68" spans="3:15" ht="15" x14ac:dyDescent="0.2">
      <c r="C68" s="134"/>
      <c r="D68" s="143"/>
      <c r="E68" s="140" t="s">
        <v>104</v>
      </c>
      <c r="F68" s="140"/>
      <c r="G68" s="140"/>
      <c r="H68" s="144"/>
      <c r="I68" s="144"/>
      <c r="J68" s="144"/>
      <c r="K68" s="137"/>
      <c r="L68" s="125"/>
    </row>
    <row r="69" spans="3:15" ht="15" x14ac:dyDescent="0.2">
      <c r="C69" s="134"/>
      <c r="D69" s="143"/>
      <c r="E69" s="140"/>
      <c r="F69" s="140"/>
      <c r="G69" s="140"/>
      <c r="H69" s="144"/>
      <c r="I69" s="147"/>
      <c r="J69" s="144"/>
      <c r="K69" s="137"/>
      <c r="L69" s="125"/>
    </row>
    <row r="70" spans="3:15" ht="15" x14ac:dyDescent="0.2">
      <c r="C70" s="134"/>
      <c r="D70" s="143"/>
      <c r="E70" s="140" t="s">
        <v>105</v>
      </c>
      <c r="F70" s="140"/>
      <c r="G70" s="140"/>
      <c r="H70" s="144"/>
      <c r="I70" s="144"/>
      <c r="J70" s="144"/>
      <c r="K70" s="137"/>
      <c r="L70" s="125"/>
    </row>
    <row r="71" spans="3:15" ht="15" x14ac:dyDescent="0.2">
      <c r="C71" s="134"/>
      <c r="D71" s="143"/>
      <c r="E71" s="140"/>
      <c r="F71" s="151"/>
      <c r="G71" s="140"/>
      <c r="H71" s="144"/>
      <c r="I71" s="144"/>
      <c r="J71" s="144"/>
      <c r="K71" s="137"/>
      <c r="L71" s="125"/>
      <c r="M71" s="120">
        <f>+I79+I73</f>
        <v>0</v>
      </c>
    </row>
    <row r="72" spans="3:15" ht="15" x14ac:dyDescent="0.2">
      <c r="C72" s="134"/>
      <c r="D72" s="143"/>
      <c r="E72" s="140" t="s">
        <v>106</v>
      </c>
      <c r="F72" s="147"/>
      <c r="G72" s="140"/>
      <c r="H72" s="144"/>
      <c r="I72" s="144"/>
      <c r="J72" s="144"/>
      <c r="K72" s="137"/>
      <c r="L72" s="125"/>
    </row>
    <row r="73" spans="3:15" ht="15" x14ac:dyDescent="0.2">
      <c r="C73" s="134"/>
      <c r="D73" s="143"/>
      <c r="E73" s="140" t="s">
        <v>107</v>
      </c>
      <c r="F73" s="147"/>
      <c r="G73" s="140"/>
      <c r="H73" s="144"/>
      <c r="I73" s="144"/>
      <c r="J73" s="144"/>
      <c r="K73" s="137"/>
      <c r="L73" s="125"/>
    </row>
    <row r="74" spans="3:15" ht="15" x14ac:dyDescent="0.2">
      <c r="C74" s="134"/>
      <c r="D74" s="143"/>
      <c r="E74" s="151"/>
      <c r="F74" s="147"/>
      <c r="G74" s="140"/>
      <c r="H74" s="144"/>
      <c r="I74" s="144"/>
      <c r="J74" s="144"/>
      <c r="K74" s="137"/>
      <c r="L74" s="125"/>
      <c r="M74" s="120">
        <f>+I84-M71</f>
        <v>0</v>
      </c>
    </row>
    <row r="75" spans="3:15" ht="15" x14ac:dyDescent="0.2">
      <c r="C75" s="134"/>
      <c r="D75" s="143"/>
      <c r="E75" s="147" t="s">
        <v>108</v>
      </c>
      <c r="F75" s="147"/>
      <c r="G75" s="147"/>
      <c r="H75" s="144"/>
      <c r="I75" s="144"/>
      <c r="J75" s="147"/>
      <c r="K75" s="137"/>
      <c r="L75" s="125"/>
      <c r="M75" s="120">
        <f>+M74-I48</f>
        <v>0</v>
      </c>
    </row>
    <row r="76" spans="3:15" ht="15" x14ac:dyDescent="0.2">
      <c r="C76" s="134"/>
      <c r="D76" s="143"/>
      <c r="E76" s="140"/>
      <c r="F76" s="148"/>
      <c r="G76" s="147"/>
      <c r="H76" s="144"/>
      <c r="I76" s="144"/>
      <c r="J76" s="144"/>
      <c r="K76" s="137"/>
      <c r="L76" s="125"/>
      <c r="M76" s="120">
        <f>+I37+I48</f>
        <v>0</v>
      </c>
    </row>
    <row r="77" spans="3:15" ht="15" x14ac:dyDescent="0.2">
      <c r="C77" s="134"/>
      <c r="D77" s="143"/>
      <c r="E77" s="147" t="s">
        <v>109</v>
      </c>
      <c r="F77" s="147"/>
      <c r="G77" s="147"/>
      <c r="H77" s="144"/>
      <c r="I77" s="144"/>
      <c r="J77" s="144"/>
      <c r="K77" s="137"/>
      <c r="L77" s="125"/>
      <c r="M77" s="152"/>
    </row>
    <row r="78" spans="3:15" ht="15" x14ac:dyDescent="0.2">
      <c r="C78" s="134"/>
      <c r="D78" s="143"/>
      <c r="E78" s="140" t="s">
        <v>110</v>
      </c>
      <c r="F78" s="147"/>
      <c r="G78" s="147"/>
      <c r="H78" s="144"/>
      <c r="I78" s="144"/>
      <c r="J78" s="147"/>
      <c r="K78" s="137"/>
      <c r="L78" s="125"/>
    </row>
    <row r="79" spans="3:15" ht="15" x14ac:dyDescent="0.2">
      <c r="C79" s="134"/>
      <c r="D79" s="143"/>
      <c r="E79" s="147" t="s">
        <v>111</v>
      </c>
      <c r="F79" s="147"/>
      <c r="G79" s="147"/>
      <c r="H79" s="144"/>
      <c r="I79" s="144"/>
      <c r="J79" s="147"/>
      <c r="K79" s="137"/>
      <c r="L79" s="125"/>
      <c r="M79" s="153"/>
    </row>
    <row r="80" spans="3:15" ht="15" x14ac:dyDescent="0.2">
      <c r="C80" s="134"/>
      <c r="D80" s="143"/>
      <c r="E80" s="147"/>
      <c r="F80" s="147"/>
      <c r="G80" s="147"/>
      <c r="H80" s="144"/>
      <c r="I80" s="144"/>
      <c r="J80" s="147"/>
      <c r="K80" s="137"/>
      <c r="L80" s="125"/>
      <c r="M80" s="153"/>
    </row>
    <row r="81" spans="3:14" ht="15.75" thickBot="1" x14ac:dyDescent="0.25">
      <c r="C81" s="154"/>
      <c r="D81" s="155"/>
      <c r="E81" s="156"/>
      <c r="F81" s="156"/>
      <c r="G81" s="156"/>
      <c r="H81" s="157"/>
      <c r="I81" s="157"/>
      <c r="J81" s="156"/>
      <c r="K81" s="158"/>
      <c r="L81" s="125"/>
      <c r="M81" s="153"/>
    </row>
    <row r="82" spans="3:14" ht="15.75" thickTop="1" x14ac:dyDescent="0.2">
      <c r="C82" s="134"/>
      <c r="D82" s="143"/>
      <c r="E82" s="147"/>
      <c r="F82" s="147"/>
      <c r="G82" s="147"/>
      <c r="H82" s="144"/>
      <c r="I82" s="144"/>
      <c r="J82" s="147"/>
      <c r="K82" s="137"/>
      <c r="L82" s="125"/>
      <c r="M82" s="153"/>
    </row>
    <row r="83" spans="3:14" ht="15" x14ac:dyDescent="0.2">
      <c r="C83" s="134"/>
      <c r="D83" s="143"/>
      <c r="E83" s="151"/>
      <c r="F83" s="147"/>
      <c r="G83" s="147"/>
      <c r="H83" s="144"/>
      <c r="I83" s="144"/>
      <c r="J83" s="147"/>
      <c r="K83" s="137"/>
      <c r="L83" s="125"/>
    </row>
    <row r="84" spans="3:14" ht="15" x14ac:dyDescent="0.2">
      <c r="C84" s="134"/>
      <c r="D84" s="138" t="s">
        <v>112</v>
      </c>
      <c r="E84" s="139" t="s">
        <v>113</v>
      </c>
      <c r="F84" s="140"/>
      <c r="G84" s="140"/>
      <c r="H84" s="140"/>
      <c r="I84" s="159"/>
      <c r="J84" s="147"/>
      <c r="K84" s="137"/>
      <c r="L84" s="125"/>
    </row>
    <row r="85" spans="3:14" ht="15" x14ac:dyDescent="0.2">
      <c r="C85" s="134"/>
      <c r="D85" s="138"/>
      <c r="E85" s="139"/>
      <c r="F85" s="140"/>
      <c r="G85" s="140"/>
      <c r="H85" s="140"/>
      <c r="I85" s="159"/>
      <c r="J85" s="147"/>
      <c r="K85" s="137"/>
      <c r="L85" s="125"/>
    </row>
    <row r="86" spans="3:14" ht="15" x14ac:dyDescent="0.2">
      <c r="C86" s="134"/>
      <c r="D86" s="160"/>
      <c r="E86" s="140" t="s">
        <v>114</v>
      </c>
      <c r="F86" s="146"/>
      <c r="G86" s="140"/>
      <c r="H86" s="140"/>
      <c r="I86" s="159"/>
      <c r="J86" s="147"/>
      <c r="K86" s="137"/>
      <c r="L86" s="125"/>
      <c r="N86" s="152"/>
    </row>
    <row r="87" spans="3:14" ht="10.5" customHeight="1" x14ac:dyDescent="0.2">
      <c r="C87" s="134"/>
      <c r="D87" s="138"/>
      <c r="E87" s="140" t="s">
        <v>115</v>
      </c>
      <c r="F87" s="146"/>
      <c r="G87" s="140"/>
      <c r="H87" s="144"/>
      <c r="I87" s="161"/>
      <c r="J87" s="147"/>
      <c r="K87" s="137"/>
      <c r="L87" s="125"/>
      <c r="N87" s="152"/>
    </row>
    <row r="88" spans="3:14" ht="15" x14ac:dyDescent="0.2">
      <c r="C88" s="134"/>
      <c r="D88" s="138"/>
      <c r="E88" s="140"/>
      <c r="F88" s="140"/>
      <c r="G88" s="140"/>
      <c r="H88" s="144"/>
      <c r="I88" s="144"/>
      <c r="J88" s="147"/>
      <c r="K88" s="137"/>
      <c r="L88" s="125"/>
    </row>
    <row r="89" spans="3:14" ht="15" x14ac:dyDescent="0.2">
      <c r="C89" s="134"/>
      <c r="D89" s="138" t="s">
        <v>112</v>
      </c>
      <c r="E89" s="139" t="s">
        <v>116</v>
      </c>
      <c r="F89" s="140"/>
      <c r="G89" s="140"/>
      <c r="H89" s="144"/>
      <c r="I89" s="159"/>
      <c r="J89" s="144"/>
      <c r="K89" s="137"/>
      <c r="L89" s="125"/>
      <c r="N89" s="152"/>
    </row>
    <row r="90" spans="3:14" ht="15" x14ac:dyDescent="0.2">
      <c r="C90" s="134"/>
      <c r="D90" s="138"/>
      <c r="E90" s="139"/>
      <c r="F90" s="140"/>
      <c r="G90" s="140"/>
      <c r="H90" s="144"/>
      <c r="I90" s="159"/>
      <c r="J90" s="144"/>
      <c r="K90" s="137"/>
      <c r="L90" s="125"/>
      <c r="N90" s="152"/>
    </row>
    <row r="91" spans="3:14" ht="14.25" customHeight="1" x14ac:dyDescent="0.2">
      <c r="C91" s="134"/>
      <c r="D91" s="138"/>
      <c r="E91" s="140" t="s">
        <v>117</v>
      </c>
      <c r="F91" s="146"/>
      <c r="G91" s="140"/>
      <c r="H91" s="140"/>
      <c r="I91" s="159"/>
      <c r="J91" s="140"/>
      <c r="K91" s="137"/>
      <c r="L91" s="125"/>
    </row>
    <row r="92" spans="3:14" ht="13.5" customHeight="1" x14ac:dyDescent="0.2">
      <c r="C92" s="134"/>
      <c r="D92" s="141"/>
      <c r="E92" s="140" t="s">
        <v>118</v>
      </c>
      <c r="F92" s="140"/>
      <c r="G92" s="140"/>
      <c r="H92" s="140"/>
      <c r="I92" s="159"/>
      <c r="J92" s="144"/>
      <c r="K92" s="137"/>
      <c r="L92" s="125"/>
    </row>
    <row r="93" spans="3:14" ht="15" hidden="1" x14ac:dyDescent="0.2">
      <c r="C93" s="134"/>
      <c r="D93" s="141"/>
      <c r="E93" s="140"/>
      <c r="F93" s="140"/>
      <c r="G93" s="140"/>
      <c r="H93" s="140"/>
      <c r="I93" s="162"/>
      <c r="J93" s="140"/>
      <c r="K93" s="137"/>
      <c r="L93" s="125"/>
    </row>
    <row r="94" spans="3:14" ht="15" x14ac:dyDescent="0.2">
      <c r="C94" s="134"/>
      <c r="D94" s="141"/>
      <c r="E94" s="140"/>
      <c r="F94" s="140"/>
      <c r="G94" s="140"/>
      <c r="H94" s="140"/>
      <c r="I94" s="162"/>
      <c r="J94" s="140"/>
      <c r="K94" s="137"/>
      <c r="L94" s="125"/>
    </row>
    <row r="95" spans="3:14" ht="15" hidden="1" x14ac:dyDescent="0.2">
      <c r="C95" s="134"/>
      <c r="D95" s="141"/>
      <c r="E95" s="140"/>
      <c r="F95" s="140"/>
      <c r="G95" s="140"/>
      <c r="H95" s="140"/>
      <c r="I95" s="162"/>
      <c r="J95" s="140"/>
      <c r="K95" s="137"/>
      <c r="L95" s="125"/>
      <c r="M95" s="120">
        <v>1577007.7</v>
      </c>
    </row>
    <row r="96" spans="3:14" ht="15" x14ac:dyDescent="0.2">
      <c r="C96" s="134"/>
      <c r="D96" s="141"/>
      <c r="E96" s="163" t="s">
        <v>119</v>
      </c>
      <c r="F96" s="140"/>
      <c r="G96" s="140"/>
      <c r="H96" s="140"/>
      <c r="I96" s="159"/>
      <c r="J96" s="140"/>
      <c r="K96" s="137"/>
      <c r="L96" s="125"/>
    </row>
    <row r="97" spans="2:15" ht="15" x14ac:dyDescent="0.2">
      <c r="C97" s="134"/>
      <c r="D97" s="141"/>
      <c r="E97" s="140"/>
      <c r="F97" s="140"/>
      <c r="G97" s="140"/>
      <c r="H97" s="140"/>
      <c r="I97" s="159"/>
      <c r="J97" s="140"/>
      <c r="K97" s="137"/>
      <c r="L97" s="125"/>
    </row>
    <row r="98" spans="2:15" ht="15" x14ac:dyDescent="0.2">
      <c r="C98" s="134"/>
      <c r="D98" s="141"/>
      <c r="E98" s="164" t="s">
        <v>120</v>
      </c>
      <c r="F98" s="140"/>
      <c r="G98" s="140"/>
      <c r="H98" s="140"/>
      <c r="I98" s="159"/>
      <c r="J98" s="140"/>
      <c r="K98" s="137"/>
      <c r="L98" s="125"/>
    </row>
    <row r="99" spans="2:15" ht="15" x14ac:dyDescent="0.2">
      <c r="C99" s="134"/>
      <c r="D99" s="141"/>
      <c r="E99" s="164" t="s">
        <v>121</v>
      </c>
      <c r="F99" s="140"/>
      <c r="G99" s="140"/>
      <c r="H99" s="140"/>
      <c r="I99" s="159"/>
      <c r="J99" s="140"/>
      <c r="K99" s="137"/>
      <c r="L99" s="125"/>
    </row>
    <row r="100" spans="2:15" ht="15" x14ac:dyDescent="0.2">
      <c r="C100" s="134"/>
      <c r="D100" s="141"/>
      <c r="E100" s="140"/>
      <c r="F100" s="140"/>
      <c r="G100" s="140"/>
      <c r="H100" s="140"/>
      <c r="I100" s="159"/>
      <c r="J100" s="140"/>
      <c r="K100" s="137"/>
      <c r="L100" s="125"/>
    </row>
    <row r="101" spans="2:15" ht="15" x14ac:dyDescent="0.2">
      <c r="C101" s="134"/>
      <c r="D101" s="141"/>
      <c r="E101" s="163" t="s">
        <v>122</v>
      </c>
      <c r="F101" s="140"/>
      <c r="G101" s="140"/>
      <c r="H101" s="140"/>
      <c r="I101" s="159"/>
      <c r="J101" s="140"/>
      <c r="K101" s="137"/>
      <c r="L101" s="125"/>
    </row>
    <row r="102" spans="2:15" ht="15" x14ac:dyDescent="0.2">
      <c r="C102" s="134"/>
      <c r="D102" s="141"/>
      <c r="E102" s="140"/>
      <c r="F102" s="140"/>
      <c r="G102" s="140"/>
      <c r="H102" s="140"/>
      <c r="I102" s="159"/>
      <c r="J102" s="140"/>
      <c r="K102" s="137"/>
      <c r="L102" s="125"/>
    </row>
    <row r="103" spans="2:15" ht="15" x14ac:dyDescent="0.2">
      <c r="C103" s="134"/>
      <c r="D103" s="141"/>
      <c r="E103" s="164" t="s">
        <v>123</v>
      </c>
      <c r="F103" s="140"/>
      <c r="G103" s="140"/>
      <c r="H103" s="140"/>
      <c r="I103" s="159"/>
      <c r="J103" s="140"/>
      <c r="K103" s="137"/>
      <c r="L103" s="125"/>
    </row>
    <row r="104" spans="2:15" ht="15" x14ac:dyDescent="0.2">
      <c r="C104" s="134"/>
      <c r="D104" s="141"/>
      <c r="E104" s="140"/>
      <c r="F104" s="140"/>
      <c r="G104" s="140"/>
      <c r="H104" s="140"/>
      <c r="I104" s="159"/>
      <c r="J104" s="140"/>
      <c r="K104" s="137"/>
      <c r="L104" s="125"/>
    </row>
    <row r="105" spans="2:15" ht="15" x14ac:dyDescent="0.2">
      <c r="C105" s="134"/>
      <c r="D105" s="141"/>
      <c r="E105" s="140"/>
      <c r="F105" s="140"/>
      <c r="G105" s="140"/>
      <c r="H105" s="140"/>
      <c r="I105" s="159"/>
      <c r="J105" s="140"/>
      <c r="K105" s="137"/>
      <c r="L105" s="125"/>
    </row>
    <row r="106" spans="2:15" ht="15" x14ac:dyDescent="0.2">
      <c r="C106" s="134"/>
      <c r="D106" s="141"/>
      <c r="E106" s="163" t="s">
        <v>124</v>
      </c>
      <c r="F106" s="140"/>
      <c r="G106" s="140"/>
      <c r="H106" s="140"/>
      <c r="I106" s="159"/>
      <c r="J106" s="140"/>
      <c r="K106" s="137"/>
      <c r="L106" s="125"/>
    </row>
    <row r="107" spans="2:15" ht="17.25" customHeight="1" x14ac:dyDescent="0.2">
      <c r="C107" s="134"/>
      <c r="D107" s="138"/>
      <c r="E107" s="140"/>
      <c r="F107" s="146"/>
      <c r="G107" s="147"/>
      <c r="H107" s="165"/>
      <c r="I107" s="166"/>
      <c r="J107" s="167"/>
      <c r="K107" s="137"/>
      <c r="L107" s="125"/>
      <c r="O107" s="152"/>
    </row>
    <row r="108" spans="2:15" ht="12" customHeight="1" x14ac:dyDescent="0.2">
      <c r="C108" s="134"/>
      <c r="D108" s="138"/>
      <c r="E108" s="164" t="s">
        <v>125</v>
      </c>
      <c r="F108" s="146"/>
      <c r="G108" s="147"/>
      <c r="H108" s="165"/>
      <c r="I108" s="166"/>
      <c r="J108" s="167"/>
      <c r="K108" s="137"/>
      <c r="L108" s="125"/>
      <c r="O108" s="152"/>
    </row>
    <row r="109" spans="2:15" ht="15" x14ac:dyDescent="0.2">
      <c r="C109" s="134"/>
      <c r="D109" s="141"/>
      <c r="E109" s="140" t="s">
        <v>126</v>
      </c>
      <c r="F109" s="146"/>
      <c r="G109" s="168"/>
      <c r="H109" s="144"/>
      <c r="I109" s="169"/>
      <c r="J109" s="140"/>
      <c r="K109" s="137"/>
      <c r="L109" s="125"/>
      <c r="M109" s="170"/>
    </row>
    <row r="110" spans="2:15" ht="15" x14ac:dyDescent="0.2">
      <c r="C110" s="134"/>
      <c r="D110" s="141"/>
      <c r="E110" s="140"/>
      <c r="F110" s="140"/>
      <c r="G110" s="144"/>
      <c r="H110" s="140"/>
      <c r="I110" s="147"/>
      <c r="J110" s="171"/>
      <c r="K110" s="137"/>
      <c r="L110" s="125"/>
      <c r="M110" s="170"/>
    </row>
    <row r="111" spans="2:15" ht="17.25" customHeight="1" x14ac:dyDescent="0.2">
      <c r="C111" s="134"/>
      <c r="D111" s="138"/>
      <c r="E111" s="163" t="s">
        <v>127</v>
      </c>
      <c r="F111" s="140"/>
      <c r="G111" s="147"/>
      <c r="H111" s="144"/>
      <c r="I111" s="172"/>
      <c r="J111" s="172"/>
      <c r="K111" s="137"/>
      <c r="L111" s="125"/>
    </row>
    <row r="112" spans="2:15" ht="14.25" customHeight="1" x14ac:dyDescent="0.2">
      <c r="B112" s="145"/>
      <c r="C112" s="134"/>
      <c r="D112" s="140"/>
      <c r="E112" s="160"/>
      <c r="F112" s="140"/>
      <c r="G112" s="147"/>
      <c r="H112" s="144"/>
      <c r="I112" s="172"/>
      <c r="J112" s="172"/>
      <c r="K112" s="137"/>
      <c r="L112" s="125"/>
    </row>
    <row r="113" spans="2:12" ht="15" x14ac:dyDescent="0.2">
      <c r="C113" s="134"/>
      <c r="D113" s="140"/>
      <c r="E113" s="164" t="s">
        <v>128</v>
      </c>
      <c r="F113" s="140"/>
      <c r="G113" s="169"/>
      <c r="H113" s="144"/>
      <c r="I113" s="172"/>
      <c r="J113" s="172"/>
      <c r="K113" s="137"/>
      <c r="L113" s="125"/>
    </row>
    <row r="114" spans="2:12" ht="15.75" customHeight="1" x14ac:dyDescent="0.2">
      <c r="B114" s="145"/>
      <c r="C114" s="134"/>
      <c r="D114" s="140"/>
      <c r="E114" s="140" t="s">
        <v>129</v>
      </c>
      <c r="F114" s="140"/>
      <c r="G114" s="147"/>
      <c r="H114" s="144"/>
      <c r="I114" s="173"/>
      <c r="J114" s="172"/>
      <c r="K114" s="137"/>
      <c r="L114" s="125"/>
    </row>
    <row r="115" spans="2:12" ht="15" x14ac:dyDescent="0.2">
      <c r="B115" s="145"/>
      <c r="C115" s="134"/>
      <c r="D115" s="140"/>
      <c r="E115" s="140"/>
      <c r="F115" s="140"/>
      <c r="G115" s="147"/>
      <c r="H115" s="144"/>
      <c r="I115" s="172"/>
      <c r="J115" s="172"/>
      <c r="K115" s="137"/>
      <c r="L115" s="125"/>
    </row>
    <row r="116" spans="2:12" ht="15" hidden="1" x14ac:dyDescent="0.2">
      <c r="C116" s="134"/>
      <c r="D116" s="140"/>
      <c r="E116" s="140"/>
      <c r="F116" s="140"/>
      <c r="G116" s="147"/>
      <c r="H116" s="144"/>
      <c r="I116" s="172"/>
      <c r="J116" s="172"/>
      <c r="K116" s="137"/>
      <c r="L116" s="125"/>
    </row>
    <row r="117" spans="2:12" ht="15" x14ac:dyDescent="0.2">
      <c r="C117" s="134"/>
      <c r="D117" s="140"/>
      <c r="E117" s="163" t="s">
        <v>130</v>
      </c>
      <c r="F117" s="140"/>
      <c r="G117" s="147"/>
      <c r="H117" s="174"/>
      <c r="I117" s="172"/>
      <c r="J117" s="172"/>
      <c r="K117" s="137"/>
      <c r="L117" s="125"/>
    </row>
    <row r="118" spans="2:12" ht="15" x14ac:dyDescent="0.2">
      <c r="C118" s="134"/>
      <c r="D118" s="140"/>
      <c r="E118" s="140"/>
      <c r="F118" s="140"/>
      <c r="G118" s="147"/>
      <c r="H118" s="144"/>
      <c r="I118" s="172"/>
      <c r="J118" s="172"/>
      <c r="K118" s="137"/>
      <c r="L118" s="125"/>
    </row>
    <row r="119" spans="2:12" ht="15" x14ac:dyDescent="0.2">
      <c r="C119" s="134"/>
      <c r="D119" s="140"/>
      <c r="E119" s="164" t="s">
        <v>131</v>
      </c>
      <c r="F119" s="140"/>
      <c r="G119" s="147"/>
      <c r="H119" s="144"/>
      <c r="I119" s="172"/>
      <c r="J119" s="172"/>
      <c r="K119" s="137"/>
      <c r="L119" s="125"/>
    </row>
    <row r="120" spans="2:12" ht="15" x14ac:dyDescent="0.2">
      <c r="C120" s="134"/>
      <c r="D120" s="140"/>
      <c r="E120" s="140"/>
      <c r="F120" s="140"/>
      <c r="G120" s="147"/>
      <c r="H120" s="144"/>
      <c r="I120" s="172"/>
      <c r="J120" s="172"/>
      <c r="K120" s="137"/>
      <c r="L120" s="125"/>
    </row>
    <row r="121" spans="2:12" ht="15" x14ac:dyDescent="0.2">
      <c r="C121" s="134"/>
      <c r="D121" s="140"/>
      <c r="E121" s="163" t="s">
        <v>132</v>
      </c>
      <c r="F121" s="140"/>
      <c r="G121" s="147"/>
      <c r="H121" s="144"/>
      <c r="I121" s="172"/>
      <c r="J121" s="172"/>
      <c r="K121" s="137"/>
      <c r="L121" s="125"/>
    </row>
    <row r="122" spans="2:12" ht="15" x14ac:dyDescent="0.2">
      <c r="C122" s="134"/>
      <c r="D122" s="140"/>
      <c r="E122" s="140"/>
      <c r="F122" s="140"/>
      <c r="G122" s="147"/>
      <c r="H122" s="144"/>
      <c r="I122" s="172"/>
      <c r="J122" s="172"/>
      <c r="K122" s="137"/>
      <c r="L122" s="125"/>
    </row>
    <row r="123" spans="2:12" ht="15" x14ac:dyDescent="0.2">
      <c r="C123" s="134"/>
      <c r="D123" s="140"/>
      <c r="E123" s="163" t="s">
        <v>133</v>
      </c>
      <c r="F123" s="140"/>
      <c r="G123" s="147"/>
      <c r="H123" s="144"/>
      <c r="I123" s="172"/>
      <c r="J123" s="172"/>
      <c r="K123" s="137"/>
      <c r="L123" s="125"/>
    </row>
    <row r="124" spans="2:12" ht="15" x14ac:dyDescent="0.2">
      <c r="C124" s="134"/>
      <c r="D124" s="140"/>
      <c r="E124" s="140"/>
      <c r="F124" s="140"/>
      <c r="G124" s="147"/>
      <c r="H124" s="144"/>
      <c r="I124" s="172"/>
      <c r="J124" s="172"/>
      <c r="K124" s="137"/>
      <c r="L124" s="125"/>
    </row>
    <row r="125" spans="2:12" ht="15" x14ac:dyDescent="0.2">
      <c r="C125" s="134"/>
      <c r="D125" s="140"/>
      <c r="E125" s="164" t="s">
        <v>134</v>
      </c>
      <c r="F125" s="140"/>
      <c r="G125" s="147"/>
      <c r="H125" s="144"/>
      <c r="I125" s="172"/>
      <c r="J125" s="172"/>
      <c r="K125" s="137"/>
      <c r="L125" s="125"/>
    </row>
    <row r="126" spans="2:12" ht="15" x14ac:dyDescent="0.2">
      <c r="C126" s="134"/>
      <c r="D126" s="140"/>
      <c r="E126" s="140" t="s">
        <v>135</v>
      </c>
      <c r="F126" s="140"/>
      <c r="G126" s="147"/>
      <c r="H126" s="144"/>
      <c r="I126" s="172"/>
      <c r="J126" s="172"/>
      <c r="K126" s="137"/>
      <c r="L126" s="125"/>
    </row>
    <row r="127" spans="2:12" ht="15" x14ac:dyDescent="0.2">
      <c r="C127" s="134"/>
      <c r="D127" s="140"/>
      <c r="E127" s="140" t="s">
        <v>136</v>
      </c>
      <c r="F127" s="140"/>
      <c r="G127" s="147"/>
      <c r="H127" s="144"/>
      <c r="I127" s="172"/>
      <c r="J127" s="172"/>
      <c r="K127" s="137"/>
      <c r="L127" s="125"/>
    </row>
    <row r="128" spans="2:12" ht="15" x14ac:dyDescent="0.2">
      <c r="C128" s="134"/>
      <c r="D128" s="140"/>
      <c r="F128" s="140"/>
      <c r="G128" s="147"/>
      <c r="H128" s="144"/>
      <c r="I128" s="172"/>
      <c r="J128" s="172"/>
      <c r="K128" s="137"/>
      <c r="L128" s="125"/>
    </row>
    <row r="129" spans="3:12" ht="15" x14ac:dyDescent="0.2">
      <c r="C129" s="134"/>
      <c r="D129" s="147"/>
      <c r="E129" s="165" t="s">
        <v>137</v>
      </c>
      <c r="F129" s="140"/>
      <c r="G129" s="140"/>
      <c r="H129" s="172"/>
      <c r="I129" s="172"/>
      <c r="J129" s="172"/>
      <c r="K129" s="137"/>
      <c r="L129" s="125"/>
    </row>
    <row r="130" spans="3:12" ht="15" x14ac:dyDescent="0.2">
      <c r="C130" s="134"/>
      <c r="D130" s="147"/>
      <c r="E130" s="147"/>
      <c r="F130" s="140"/>
      <c r="G130" s="140"/>
      <c r="H130" s="172"/>
      <c r="I130" s="172"/>
      <c r="J130" s="172"/>
      <c r="K130" s="137"/>
      <c r="L130" s="125"/>
    </row>
    <row r="131" spans="3:12" ht="15" x14ac:dyDescent="0.2">
      <c r="C131" s="134"/>
      <c r="D131" s="147"/>
      <c r="E131" s="147" t="s">
        <v>138</v>
      </c>
      <c r="F131" s="140"/>
      <c r="G131" s="140"/>
      <c r="H131" s="172"/>
      <c r="I131" s="172"/>
      <c r="J131" s="172"/>
      <c r="K131" s="137"/>
      <c r="L131" s="125"/>
    </row>
    <row r="132" spans="3:12" ht="15" x14ac:dyDescent="0.2">
      <c r="C132" s="134"/>
      <c r="D132" s="147"/>
      <c r="E132" s="147" t="s">
        <v>129</v>
      </c>
      <c r="F132" s="140"/>
      <c r="G132" s="140"/>
      <c r="H132" s="172"/>
      <c r="I132" s="172"/>
      <c r="J132" s="172"/>
      <c r="K132" s="137"/>
      <c r="L132" s="125"/>
    </row>
    <row r="133" spans="3:12" ht="15" x14ac:dyDescent="0.2">
      <c r="C133" s="134"/>
      <c r="D133" s="147"/>
      <c r="E133" s="147"/>
      <c r="F133" s="140"/>
      <c r="G133" s="140"/>
      <c r="H133" s="172"/>
      <c r="I133" s="172"/>
      <c r="J133" s="172"/>
      <c r="K133" s="137"/>
      <c r="L133" s="125"/>
    </row>
    <row r="134" spans="3:12" ht="15" x14ac:dyDescent="0.2">
      <c r="C134" s="134"/>
      <c r="D134" s="147"/>
      <c r="E134" s="147" t="s">
        <v>139</v>
      </c>
      <c r="F134" s="140"/>
      <c r="G134" s="140"/>
      <c r="H134" s="172"/>
      <c r="I134" s="172"/>
      <c r="J134" s="172"/>
      <c r="K134" s="137"/>
      <c r="L134" s="125"/>
    </row>
    <row r="135" spans="3:12" ht="15" x14ac:dyDescent="0.2">
      <c r="C135" s="134"/>
      <c r="D135" s="147"/>
      <c r="E135" s="147" t="s">
        <v>140</v>
      </c>
      <c r="F135" s="140"/>
      <c r="G135" s="140"/>
      <c r="H135" s="172"/>
      <c r="I135" s="172"/>
      <c r="J135" s="172"/>
      <c r="K135" s="137"/>
      <c r="L135" s="125"/>
    </row>
    <row r="136" spans="3:12" ht="15" x14ac:dyDescent="0.2">
      <c r="C136" s="134"/>
      <c r="D136" s="147"/>
      <c r="E136" s="147" t="s">
        <v>141</v>
      </c>
      <c r="F136" s="140"/>
      <c r="G136" s="140"/>
      <c r="H136" s="172"/>
      <c r="I136" s="172"/>
      <c r="J136" s="172"/>
      <c r="K136" s="137"/>
      <c r="L136" s="125"/>
    </row>
    <row r="137" spans="3:12" ht="15" x14ac:dyDescent="0.2">
      <c r="C137" s="134"/>
      <c r="D137" s="147"/>
      <c r="E137" s="147"/>
      <c r="F137" s="140"/>
      <c r="G137" s="140"/>
      <c r="H137" s="172"/>
      <c r="I137" s="172"/>
      <c r="J137" s="172"/>
      <c r="K137" s="137"/>
      <c r="L137" s="125"/>
    </row>
    <row r="138" spans="3:12" ht="15" x14ac:dyDescent="0.2">
      <c r="C138" s="134"/>
      <c r="D138" s="147"/>
      <c r="E138" s="165" t="s">
        <v>142</v>
      </c>
      <c r="F138" s="140"/>
      <c r="G138" s="140"/>
      <c r="H138" s="172"/>
      <c r="I138" s="172"/>
      <c r="J138" s="172"/>
      <c r="K138" s="137"/>
      <c r="L138" s="125"/>
    </row>
    <row r="139" spans="3:12" ht="15" x14ac:dyDescent="0.2">
      <c r="C139" s="134"/>
      <c r="D139" s="147"/>
      <c r="E139" s="147"/>
      <c r="F139" s="140"/>
      <c r="G139" s="140"/>
      <c r="H139" s="172"/>
      <c r="I139" s="172"/>
      <c r="J139" s="172"/>
      <c r="K139" s="137"/>
      <c r="L139" s="125"/>
    </row>
    <row r="140" spans="3:12" ht="15" x14ac:dyDescent="0.2">
      <c r="C140" s="134"/>
      <c r="D140" s="147"/>
      <c r="E140" s="147" t="s">
        <v>143</v>
      </c>
      <c r="F140" s="140"/>
      <c r="G140" s="140"/>
      <c r="H140" s="172"/>
      <c r="I140" s="172"/>
      <c r="J140" s="172"/>
      <c r="K140" s="137"/>
      <c r="L140" s="125"/>
    </row>
    <row r="141" spans="3:12" ht="15" x14ac:dyDescent="0.2">
      <c r="C141" s="134"/>
      <c r="D141" s="147"/>
      <c r="E141" s="147" t="s">
        <v>144</v>
      </c>
      <c r="F141" s="140"/>
      <c r="G141" s="140"/>
      <c r="H141" s="172"/>
      <c r="I141" s="172"/>
      <c r="J141" s="172"/>
      <c r="K141" s="137"/>
      <c r="L141" s="125"/>
    </row>
    <row r="142" spans="3:12" ht="15" x14ac:dyDescent="0.2">
      <c r="C142" s="134"/>
      <c r="D142" s="147"/>
      <c r="E142" s="147"/>
      <c r="F142" s="140"/>
      <c r="G142" s="140"/>
      <c r="H142" s="172"/>
      <c r="I142" s="172"/>
      <c r="J142" s="172"/>
      <c r="K142" s="137"/>
      <c r="L142" s="125"/>
    </row>
    <row r="143" spans="3:12" ht="15" x14ac:dyDescent="0.2">
      <c r="C143" s="134"/>
      <c r="D143" s="147"/>
      <c r="E143" s="147" t="s">
        <v>145</v>
      </c>
      <c r="F143" s="140"/>
      <c r="G143" s="140"/>
      <c r="H143" s="172"/>
      <c r="I143" s="172"/>
      <c r="J143" s="172"/>
      <c r="K143" s="137"/>
      <c r="L143" s="125"/>
    </row>
    <row r="144" spans="3:12" ht="15" x14ac:dyDescent="0.2">
      <c r="C144" s="134"/>
      <c r="D144" s="147"/>
      <c r="E144" s="147" t="s">
        <v>146</v>
      </c>
      <c r="F144" s="140"/>
      <c r="G144" s="140"/>
      <c r="H144" s="172"/>
      <c r="I144" s="172"/>
      <c r="J144" s="172"/>
      <c r="K144" s="137"/>
      <c r="L144" s="125"/>
    </row>
    <row r="145" spans="3:14" ht="15" x14ac:dyDescent="0.2">
      <c r="C145" s="134"/>
      <c r="D145" s="147"/>
      <c r="E145" s="147" t="s">
        <v>147</v>
      </c>
      <c r="F145" s="140"/>
      <c r="G145" s="140"/>
      <c r="H145" s="172"/>
      <c r="I145" s="172"/>
      <c r="J145" s="172"/>
      <c r="K145" s="137"/>
      <c r="L145" s="125"/>
    </row>
    <row r="146" spans="3:14" ht="15" x14ac:dyDescent="0.2">
      <c r="C146" s="134"/>
      <c r="D146" s="147"/>
      <c r="E146" s="147"/>
      <c r="F146" s="140"/>
      <c r="G146" s="140"/>
      <c r="H146" s="172"/>
      <c r="I146" s="172"/>
      <c r="J146" s="172"/>
      <c r="K146" s="137"/>
      <c r="L146" s="125"/>
    </row>
    <row r="147" spans="3:14" ht="15" x14ac:dyDescent="0.2">
      <c r="C147" s="134"/>
      <c r="D147" s="147"/>
      <c r="K147" s="137"/>
      <c r="L147" s="125"/>
    </row>
    <row r="148" spans="3:14" ht="15.75" thickBot="1" x14ac:dyDescent="0.25">
      <c r="C148" s="154"/>
      <c r="D148" s="156"/>
      <c r="E148" s="156"/>
      <c r="F148" s="175"/>
      <c r="G148" s="175"/>
      <c r="H148" s="176"/>
      <c r="I148" s="176"/>
      <c r="J148" s="176"/>
      <c r="K148" s="158"/>
      <c r="L148" s="125"/>
    </row>
    <row r="149" spans="3:14" ht="15" thickTop="1" x14ac:dyDescent="0.2">
      <c r="D149" s="177"/>
    </row>
    <row r="150" spans="3:14" x14ac:dyDescent="0.2">
      <c r="I150" s="178"/>
    </row>
    <row r="151" spans="3:14" x14ac:dyDescent="0.2">
      <c r="I151" s="178"/>
    </row>
    <row r="152" spans="3:14" x14ac:dyDescent="0.2">
      <c r="E152" s="179"/>
      <c r="F152" s="180"/>
      <c r="G152" s="181"/>
      <c r="H152" s="182"/>
      <c r="I152" s="125"/>
    </row>
    <row r="153" spans="3:14" x14ac:dyDescent="0.2">
      <c r="E153" s="179"/>
      <c r="F153" s="180"/>
      <c r="G153" s="181"/>
      <c r="H153" s="182"/>
      <c r="I153" s="125"/>
      <c r="N153" s="183"/>
    </row>
    <row r="154" spans="3:14" x14ac:dyDescent="0.2">
      <c r="I154" s="184"/>
      <c r="N154" s="183"/>
    </row>
    <row r="155" spans="3:14" x14ac:dyDescent="0.2">
      <c r="I155" s="184"/>
      <c r="N155" s="183"/>
    </row>
    <row r="156" spans="3:14" ht="15" x14ac:dyDescent="0.2">
      <c r="I156" s="184"/>
      <c r="N156" s="185"/>
    </row>
    <row r="157" spans="3:14" ht="15" x14ac:dyDescent="0.2">
      <c r="I157" s="184"/>
      <c r="N157" s="185"/>
    </row>
    <row r="158" spans="3:14" ht="15" x14ac:dyDescent="0.2">
      <c r="I158" s="184"/>
      <c r="N158" s="185"/>
    </row>
    <row r="159" spans="3:14" ht="15" x14ac:dyDescent="0.2">
      <c r="I159" s="184"/>
      <c r="N159" s="185"/>
    </row>
    <row r="160" spans="3:14" ht="15" x14ac:dyDescent="0.2">
      <c r="I160" s="184"/>
      <c r="N160" s="185"/>
    </row>
    <row r="161" spans="9:14" ht="15" x14ac:dyDescent="0.2">
      <c r="I161" s="184"/>
      <c r="N161" s="185"/>
    </row>
    <row r="162" spans="9:14" x14ac:dyDescent="0.2">
      <c r="I162" s="184"/>
      <c r="N162" s="183"/>
    </row>
    <row r="163" spans="9:14" x14ac:dyDescent="0.2">
      <c r="I163" s="184"/>
      <c r="N163" s="183"/>
    </row>
    <row r="164" spans="9:14" x14ac:dyDescent="0.2">
      <c r="I164" s="184"/>
      <c r="N164" s="183"/>
    </row>
    <row r="165" spans="9:14" x14ac:dyDescent="0.2">
      <c r="I165" s="184"/>
      <c r="N165" s="183"/>
    </row>
    <row r="166" spans="9:14" x14ac:dyDescent="0.2">
      <c r="I166" s="186"/>
    </row>
  </sheetData>
  <mergeCells count="4">
    <mergeCell ref="D6:K6"/>
    <mergeCell ref="D7:K7"/>
    <mergeCell ref="D8:K8"/>
    <mergeCell ref="D9:K9"/>
  </mergeCells>
  <pageMargins left="0.51181102362204722" right="0.51181102362204722" top="0.35433070866141736" bottom="0.74803149606299213" header="0.31496062992125984" footer="0.31496062992125984"/>
  <pageSetup scale="60" orientation="portrait" r:id="rId1"/>
  <headerFooter alignWithMargins="0">
    <oddFooter>&amp;CPágina 1 de 1</oddFooter>
  </headerFooter>
  <rowBreaks count="1" manualBreakCount="1">
    <brk id="149" min="1"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56"/>
  <sheetViews>
    <sheetView zoomScale="80" zoomScaleNormal="80" workbookViewId="0">
      <selection activeCell="J26" sqref="J26:J34"/>
    </sheetView>
  </sheetViews>
  <sheetFormatPr baseColWidth="10" defaultColWidth="27.28515625" defaultRowHeight="18" x14ac:dyDescent="0.25"/>
  <cols>
    <col min="1" max="1" width="44.28515625" style="298" customWidth="1"/>
    <col min="2" max="2" width="27.28515625" style="299"/>
    <col min="3" max="3" width="20.28515625" style="299" customWidth="1"/>
    <col min="4" max="5" width="27.28515625" style="299"/>
    <col min="6" max="6" width="25" style="299" customWidth="1"/>
    <col min="7" max="9" width="27.28515625" style="299"/>
    <col min="10" max="10" width="29.140625" style="299" bestFit="1" customWidth="1"/>
    <col min="11" max="11" width="29.140625" style="299" customWidth="1"/>
    <col min="12" max="16" width="29.140625" style="298" customWidth="1"/>
    <col min="17" max="16384" width="27.28515625" style="298"/>
  </cols>
  <sheetData>
    <row r="1" spans="1:16" x14ac:dyDescent="0.25">
      <c r="G1" s="300"/>
      <c r="H1" s="301"/>
      <c r="I1" s="302"/>
      <c r="J1" s="302"/>
      <c r="K1" s="302"/>
      <c r="L1" s="303"/>
      <c r="M1" s="303"/>
      <c r="N1" s="303"/>
      <c r="O1" s="303"/>
      <c r="P1" s="303"/>
    </row>
    <row r="2" spans="1:16" x14ac:dyDescent="0.25">
      <c r="G2" s="300"/>
      <c r="H2" s="300"/>
      <c r="I2" s="302"/>
      <c r="J2" s="302"/>
      <c r="K2" s="302"/>
      <c r="L2" s="303"/>
      <c r="M2" s="303"/>
      <c r="N2" s="303"/>
      <c r="O2" s="303"/>
      <c r="P2" s="303"/>
    </row>
    <row r="3" spans="1:16" x14ac:dyDescent="0.25">
      <c r="G3" s="300"/>
      <c r="H3" s="300"/>
      <c r="I3" s="302"/>
      <c r="J3" s="302"/>
      <c r="K3" s="302"/>
      <c r="L3" s="303"/>
      <c r="M3" s="303"/>
      <c r="N3" s="303"/>
      <c r="O3" s="303"/>
      <c r="P3" s="303"/>
    </row>
    <row r="4" spans="1:16" x14ac:dyDescent="0.25">
      <c r="D4" s="300"/>
      <c r="E4" s="300"/>
      <c r="F4" s="300"/>
      <c r="G4" s="300"/>
      <c r="H4" s="300"/>
      <c r="I4" s="302"/>
      <c r="J4" s="302"/>
      <c r="K4" s="302"/>
      <c r="L4" s="303"/>
      <c r="M4" s="303"/>
      <c r="N4" s="303"/>
      <c r="O4" s="303"/>
      <c r="P4" s="303"/>
    </row>
    <row r="5" spans="1:16" x14ac:dyDescent="0.25">
      <c r="D5" s="304"/>
      <c r="F5" s="300"/>
      <c r="G5" s="302"/>
      <c r="H5" s="300"/>
      <c r="I5" s="302"/>
      <c r="J5" s="302"/>
      <c r="K5" s="302"/>
      <c r="L5" s="303"/>
      <c r="M5" s="303"/>
      <c r="N5" s="303"/>
      <c r="O5" s="303"/>
      <c r="P5" s="303"/>
    </row>
    <row r="6" spans="1:16" x14ac:dyDescent="0.25">
      <c r="A6" s="305" t="s">
        <v>272</v>
      </c>
      <c r="D6" s="300"/>
      <c r="E6" s="300"/>
      <c r="F6" s="300"/>
      <c r="H6" s="300"/>
      <c r="I6" s="302"/>
      <c r="J6" s="302"/>
      <c r="K6" s="302"/>
      <c r="L6" s="303"/>
      <c r="M6" s="303"/>
      <c r="N6" s="303"/>
      <c r="O6" s="303"/>
      <c r="P6" s="303"/>
    </row>
    <row r="7" spans="1:16" ht="18.75" x14ac:dyDescent="0.3">
      <c r="A7" s="299"/>
      <c r="D7" s="300"/>
      <c r="E7" s="300"/>
      <c r="F7" s="306"/>
      <c r="G7" s="307"/>
      <c r="H7" s="308"/>
      <c r="I7" s="302"/>
      <c r="J7" s="302"/>
      <c r="K7" s="302"/>
      <c r="L7" s="303"/>
      <c r="M7" s="303"/>
      <c r="N7" s="303"/>
      <c r="O7" s="303"/>
      <c r="P7" s="303"/>
    </row>
    <row r="8" spans="1:16" s="299" customFormat="1" ht="18.75" x14ac:dyDescent="0.3">
      <c r="A8" s="309" t="s">
        <v>273</v>
      </c>
      <c r="B8" s="310"/>
      <c r="C8" s="310"/>
      <c r="D8" s="311"/>
      <c r="E8" s="300"/>
      <c r="F8" s="311"/>
      <c r="G8" s="310"/>
      <c r="H8" s="310"/>
      <c r="I8" s="312"/>
      <c r="J8" s="302"/>
      <c r="K8" s="302"/>
      <c r="L8" s="302"/>
      <c r="M8" s="302"/>
      <c r="N8" s="302"/>
      <c r="O8" s="302"/>
      <c r="P8" s="302"/>
    </row>
    <row r="9" spans="1:16" s="299" customFormat="1" ht="34.5" customHeight="1" x14ac:dyDescent="0.3">
      <c r="A9" s="310"/>
      <c r="B9" s="313" t="s">
        <v>274</v>
      </c>
      <c r="C9" s="313" t="s">
        <v>275</v>
      </c>
      <c r="D9" s="313" t="s">
        <v>276</v>
      </c>
      <c r="E9" s="313" t="s">
        <v>277</v>
      </c>
      <c r="F9" s="313" t="s">
        <v>278</v>
      </c>
      <c r="G9" s="314" t="s">
        <v>279</v>
      </c>
      <c r="H9" s="314" t="s">
        <v>280</v>
      </c>
      <c r="I9" s="313" t="s">
        <v>281</v>
      </c>
      <c r="J9" s="313" t="s">
        <v>241</v>
      </c>
      <c r="K9" s="313"/>
      <c r="L9" s="313"/>
      <c r="M9" s="313"/>
      <c r="N9" s="313"/>
      <c r="O9" s="313"/>
      <c r="P9" s="313"/>
    </row>
    <row r="10" spans="1:16" s="299" customFormat="1" ht="29.25" customHeight="1" x14ac:dyDescent="0.3">
      <c r="A10" s="315" t="s">
        <v>282</v>
      </c>
      <c r="B10" s="316">
        <v>179178600</v>
      </c>
      <c r="C10" s="316">
        <v>0</v>
      </c>
      <c r="D10" s="316">
        <v>90440344.430000007</v>
      </c>
      <c r="E10" s="316">
        <v>54419903.18</v>
      </c>
      <c r="F10" s="316">
        <v>6507583.0899999999</v>
      </c>
      <c r="G10" s="316">
        <v>65839118.039999999</v>
      </c>
      <c r="H10" s="316">
        <v>19557307.149999999</v>
      </c>
      <c r="I10" s="316">
        <v>57355386.329999998</v>
      </c>
      <c r="J10" s="316">
        <f>SUM(B10:I10)</f>
        <v>473298242.21999997</v>
      </c>
      <c r="K10" s="316"/>
      <c r="L10" s="316"/>
      <c r="M10" s="316"/>
      <c r="N10" s="316"/>
      <c r="O10" s="316"/>
      <c r="P10" s="316"/>
    </row>
    <row r="11" spans="1:16" s="299" customFormat="1" ht="26.25" customHeight="1" x14ac:dyDescent="0.3">
      <c r="A11" s="310" t="s">
        <v>283</v>
      </c>
      <c r="B11" s="316">
        <v>0</v>
      </c>
      <c r="C11" s="316">
        <v>0</v>
      </c>
      <c r="D11" s="316">
        <v>4453698.78</v>
      </c>
      <c r="E11" s="316">
        <v>7759486.2300000004</v>
      </c>
      <c r="F11" s="316">
        <v>357905.03</v>
      </c>
      <c r="G11" s="316">
        <v>3808466.4699999997</v>
      </c>
      <c r="H11" s="316">
        <v>10620250</v>
      </c>
      <c r="I11" s="316">
        <v>55943351.960000001</v>
      </c>
      <c r="J11" s="316">
        <f>SUM(B11:I11)</f>
        <v>82943158.469999999</v>
      </c>
      <c r="K11" s="316"/>
      <c r="L11" s="316"/>
      <c r="M11" s="316"/>
      <c r="N11" s="316"/>
      <c r="O11" s="316"/>
      <c r="P11" s="316"/>
    </row>
    <row r="12" spans="1:16" s="299" customFormat="1" ht="18.75" x14ac:dyDescent="0.3">
      <c r="A12" s="310" t="s">
        <v>284</v>
      </c>
      <c r="B12" s="316">
        <v>0</v>
      </c>
      <c r="C12" s="316">
        <v>0</v>
      </c>
      <c r="D12" s="316">
        <v>0</v>
      </c>
      <c r="E12" s="316">
        <v>0</v>
      </c>
      <c r="F12" s="316">
        <v>0</v>
      </c>
      <c r="G12" s="316">
        <v>0</v>
      </c>
      <c r="H12" s="316">
        <v>0</v>
      </c>
      <c r="I12" s="316">
        <v>0</v>
      </c>
      <c r="J12" s="316">
        <f>SUM(B12:I12)</f>
        <v>0</v>
      </c>
      <c r="K12" s="316"/>
      <c r="L12" s="316"/>
      <c r="M12" s="316"/>
      <c r="N12" s="316"/>
      <c r="O12" s="316"/>
      <c r="P12" s="316"/>
    </row>
    <row r="13" spans="1:16" s="299" customFormat="1" ht="18.75" x14ac:dyDescent="0.3">
      <c r="A13" s="310" t="s">
        <v>285</v>
      </c>
      <c r="B13" s="316">
        <v>0</v>
      </c>
      <c r="C13" s="316">
        <v>0</v>
      </c>
      <c r="D13" s="316">
        <v>0</v>
      </c>
      <c r="E13" s="316">
        <v>0</v>
      </c>
      <c r="F13" s="316">
        <v>0</v>
      </c>
      <c r="G13" s="316">
        <v>0</v>
      </c>
      <c r="H13" s="316">
        <v>0</v>
      </c>
      <c r="I13" s="316">
        <v>0</v>
      </c>
      <c r="J13" s="316">
        <f>SUM(B13:I13)</f>
        <v>0</v>
      </c>
      <c r="K13" s="316"/>
      <c r="L13" s="316"/>
      <c r="M13" s="316"/>
      <c r="N13" s="316"/>
      <c r="O13" s="316"/>
      <c r="P13" s="316"/>
    </row>
    <row r="14" spans="1:16" s="299" customFormat="1" ht="18.75" x14ac:dyDescent="0.3">
      <c r="A14" s="310" t="s">
        <v>286</v>
      </c>
      <c r="B14" s="316">
        <v>0</v>
      </c>
      <c r="C14" s="316">
        <v>0</v>
      </c>
      <c r="D14" s="316">
        <v>0</v>
      </c>
      <c r="E14" s="317">
        <v>-205392</v>
      </c>
      <c r="F14" s="316">
        <v>0</v>
      </c>
      <c r="G14" s="316">
        <v>293717.82</v>
      </c>
      <c r="H14" s="316">
        <v>0</v>
      </c>
      <c r="I14" s="316">
        <v>0</v>
      </c>
      <c r="J14" s="316">
        <f>SUM(B14:I14)</f>
        <v>88325.82</v>
      </c>
      <c r="K14" s="316"/>
      <c r="L14" s="316"/>
      <c r="M14" s="316"/>
      <c r="N14" s="316"/>
      <c r="O14" s="316"/>
      <c r="P14" s="316"/>
    </row>
    <row r="15" spans="1:16" s="299" customFormat="1" ht="18.75" x14ac:dyDescent="0.3">
      <c r="A15" s="310" t="s">
        <v>287</v>
      </c>
      <c r="B15" s="316">
        <v>0</v>
      </c>
      <c r="C15" s="316">
        <v>0</v>
      </c>
      <c r="D15" s="316">
        <v>0</v>
      </c>
      <c r="E15" s="316"/>
      <c r="F15" s="316">
        <v>0</v>
      </c>
      <c r="G15" s="316">
        <v>0</v>
      </c>
      <c r="H15" s="316">
        <v>0</v>
      </c>
      <c r="I15" s="316">
        <v>0</v>
      </c>
      <c r="J15" s="316">
        <v>0</v>
      </c>
      <c r="K15" s="316"/>
      <c r="L15" s="316"/>
      <c r="M15" s="316"/>
      <c r="N15" s="316"/>
      <c r="O15" s="316"/>
      <c r="P15" s="316"/>
    </row>
    <row r="16" spans="1:16" s="299" customFormat="1" ht="18.75" x14ac:dyDescent="0.3">
      <c r="A16" s="309" t="s">
        <v>288</v>
      </c>
      <c r="B16" s="318">
        <f t="shared" ref="B16:I16" si="0">SUM(B10+B11+B12-B13-B14-B15)</f>
        <v>179178600</v>
      </c>
      <c r="C16" s="318">
        <f t="shared" si="0"/>
        <v>0</v>
      </c>
      <c r="D16" s="318">
        <f t="shared" si="0"/>
        <v>94894043.210000008</v>
      </c>
      <c r="E16" s="318">
        <f>SUM(E10:E14)</f>
        <v>61973997.409999996</v>
      </c>
      <c r="F16" s="318">
        <f>SUM(F10+F11+F12-F13-F14-F15)</f>
        <v>6865488.1200000001</v>
      </c>
      <c r="G16" s="318">
        <f>SUM(G10:G15)</f>
        <v>69941302.329999998</v>
      </c>
      <c r="H16" s="318">
        <f>SUM(H10:H15)</f>
        <v>30177557.149999999</v>
      </c>
      <c r="I16" s="318">
        <f t="shared" si="0"/>
        <v>113298738.28999999</v>
      </c>
      <c r="J16" s="318">
        <f>SUM(B16:I16)</f>
        <v>556329726.50999999</v>
      </c>
      <c r="K16" s="318"/>
      <c r="L16" s="318"/>
      <c r="M16" s="318"/>
      <c r="N16" s="318"/>
      <c r="O16" s="318"/>
      <c r="P16" s="318"/>
    </row>
    <row r="17" spans="1:16" s="299" customFormat="1" ht="18.75" x14ac:dyDescent="0.3">
      <c r="A17" s="307" t="s">
        <v>289</v>
      </c>
      <c r="B17" s="317">
        <v>0</v>
      </c>
      <c r="C17" s="317">
        <v>0</v>
      </c>
      <c r="D17" s="317">
        <v>-32064096.289999999</v>
      </c>
      <c r="E17" s="317">
        <v>-47886193.810000002</v>
      </c>
      <c r="F17" s="317">
        <v>-3331628.09</v>
      </c>
      <c r="G17" s="317">
        <v>-40007002.280000001</v>
      </c>
      <c r="H17" s="317">
        <v>-19557290.02</v>
      </c>
      <c r="I17" s="317">
        <v>0</v>
      </c>
      <c r="J17" s="317">
        <f>SUM(B17:I17)</f>
        <v>-142846210.49000001</v>
      </c>
      <c r="K17" s="317"/>
      <c r="L17" s="317"/>
      <c r="M17" s="317"/>
      <c r="N17" s="317"/>
      <c r="O17" s="317"/>
      <c r="P17" s="317"/>
    </row>
    <row r="18" spans="1:16" s="299" customFormat="1" ht="18.75" x14ac:dyDescent="0.3">
      <c r="A18" s="310" t="s">
        <v>290</v>
      </c>
      <c r="B18" s="317">
        <v>0</v>
      </c>
      <c r="C18" s="317">
        <v>0</v>
      </c>
      <c r="D18" s="317">
        <v>-2020271.62</v>
      </c>
      <c r="E18" s="317">
        <v>-4093448.69</v>
      </c>
      <c r="F18" s="317">
        <v>-257971.56</v>
      </c>
      <c r="G18" s="317">
        <v>-4177425.41</v>
      </c>
      <c r="H18" s="319">
        <v>0</v>
      </c>
      <c r="I18" s="317">
        <v>0</v>
      </c>
      <c r="J18" s="318">
        <f>SUM(B18:I18)</f>
        <v>-10549117.280000001</v>
      </c>
      <c r="K18" s="318"/>
      <c r="L18" s="318"/>
      <c r="M18" s="318"/>
      <c r="N18" s="318"/>
      <c r="O18" s="318"/>
      <c r="P18" s="318"/>
    </row>
    <row r="19" spans="1:16" s="299" customFormat="1" ht="18.75" x14ac:dyDescent="0.3">
      <c r="A19" s="310" t="s">
        <v>286</v>
      </c>
      <c r="B19" s="317">
        <v>0</v>
      </c>
      <c r="C19" s="317">
        <v>0</v>
      </c>
      <c r="D19" s="317">
        <v>0</v>
      </c>
      <c r="E19" s="318">
        <v>205392</v>
      </c>
      <c r="F19" s="317"/>
      <c r="G19" s="317">
        <v>-263685.02</v>
      </c>
      <c r="H19" s="317">
        <f>-H12</f>
        <v>0</v>
      </c>
      <c r="I19" s="317">
        <v>0</v>
      </c>
      <c r="J19" s="317">
        <f>SUM(B19:I19)</f>
        <v>-58293.020000000019</v>
      </c>
      <c r="K19" s="317"/>
      <c r="L19" s="317"/>
      <c r="M19" s="317"/>
      <c r="N19" s="317"/>
      <c r="O19" s="317"/>
      <c r="P19" s="317"/>
    </row>
    <row r="20" spans="1:16" s="299" customFormat="1" ht="18.75" x14ac:dyDescent="0.3">
      <c r="A20" s="310" t="s">
        <v>285</v>
      </c>
      <c r="B20" s="317"/>
      <c r="C20" s="317"/>
      <c r="D20" s="317"/>
      <c r="E20" s="317"/>
      <c r="F20" s="317"/>
      <c r="G20" s="317"/>
      <c r="H20" s="317"/>
      <c r="I20" s="317"/>
      <c r="J20" s="317">
        <f>SUM(B20:I20)</f>
        <v>0</v>
      </c>
      <c r="K20" s="317"/>
      <c r="L20" s="317"/>
      <c r="M20" s="317"/>
      <c r="N20" s="317"/>
      <c r="O20" s="317"/>
      <c r="P20" s="317"/>
    </row>
    <row r="21" spans="1:16" s="299" customFormat="1" ht="18.75" x14ac:dyDescent="0.3">
      <c r="A21" s="310" t="s">
        <v>288</v>
      </c>
      <c r="B21" s="317">
        <v>0</v>
      </c>
      <c r="C21" s="317">
        <v>0</v>
      </c>
      <c r="D21" s="317">
        <f>SUM(D17:D20)</f>
        <v>-34084367.909999996</v>
      </c>
      <c r="E21" s="317">
        <f>SUM(E17:E20)</f>
        <v>-51774250.5</v>
      </c>
      <c r="F21" s="317">
        <f>SUM(F17:F20)</f>
        <v>-3589599.65</v>
      </c>
      <c r="G21" s="317">
        <f>SUM(G17:G20)</f>
        <v>-44448112.710000001</v>
      </c>
      <c r="H21" s="317">
        <f>SUM(H17:H20)</f>
        <v>-19557290.02</v>
      </c>
      <c r="I21" s="317">
        <v>0</v>
      </c>
      <c r="J21" s="317">
        <f>SUM(J17:J20)</f>
        <v>-153453620.79000002</v>
      </c>
      <c r="K21" s="317"/>
      <c r="L21" s="317"/>
      <c r="M21" s="317"/>
      <c r="N21" s="317"/>
      <c r="O21" s="317"/>
      <c r="P21" s="317"/>
    </row>
    <row r="22" spans="1:16" s="299" customFormat="1" ht="19.5" thickBot="1" x14ac:dyDescent="0.35">
      <c r="A22" s="315" t="s">
        <v>291</v>
      </c>
      <c r="B22" s="320">
        <f>SUM(B16-B21)</f>
        <v>179178600</v>
      </c>
      <c r="C22" s="320">
        <f>SUM(C16-C17-C18-C20)</f>
        <v>0</v>
      </c>
      <c r="D22" s="320">
        <f>+D16+D21</f>
        <v>60809675.300000012</v>
      </c>
      <c r="E22" s="320">
        <f>+E16+E21</f>
        <v>10199746.909999996</v>
      </c>
      <c r="F22" s="320">
        <f>+F16+F21</f>
        <v>3275888.47</v>
      </c>
      <c r="G22" s="320">
        <f>+G16+G21</f>
        <v>25493189.619999997</v>
      </c>
      <c r="H22" s="320">
        <f>+H16+H21</f>
        <v>10620267.129999999</v>
      </c>
      <c r="I22" s="320">
        <f>SUM(I16-I21)</f>
        <v>113298738.28999999</v>
      </c>
      <c r="J22" s="321">
        <f>+J16+J17+J18+J20+J19</f>
        <v>402876105.72000003</v>
      </c>
      <c r="K22" s="322"/>
      <c r="L22" s="322"/>
      <c r="M22" s="322"/>
      <c r="N22" s="322"/>
      <c r="O22" s="322"/>
      <c r="P22" s="322"/>
    </row>
    <row r="23" spans="1:16" ht="18.75" thickTop="1" x14ac:dyDescent="0.25">
      <c r="D23" s="323"/>
      <c r="E23" s="302"/>
      <c r="F23" s="323"/>
      <c r="G23" s="302"/>
      <c r="H23" s="323"/>
      <c r="I23" s="324"/>
      <c r="J23" s="304"/>
      <c r="K23" s="304"/>
      <c r="L23" s="325"/>
      <c r="M23" s="325"/>
      <c r="N23" s="325"/>
      <c r="O23" s="325"/>
      <c r="P23" s="325"/>
    </row>
    <row r="24" spans="1:16" x14ac:dyDescent="0.25">
      <c r="A24" s="326" t="s">
        <v>292</v>
      </c>
      <c r="B24" s="327"/>
      <c r="C24" s="327"/>
      <c r="D24" s="328"/>
      <c r="E24" s="302"/>
      <c r="F24" s="323"/>
      <c r="G24" s="302"/>
      <c r="H24" s="323"/>
      <c r="I24" s="324"/>
      <c r="J24" s="304"/>
      <c r="K24" s="304"/>
      <c r="L24" s="325"/>
      <c r="M24" s="325"/>
      <c r="N24" s="325"/>
      <c r="O24" s="325"/>
      <c r="P24" s="325"/>
    </row>
    <row r="25" spans="1:16" x14ac:dyDescent="0.25">
      <c r="A25" s="329" t="s">
        <v>293</v>
      </c>
      <c r="B25" s="327"/>
      <c r="C25" s="327"/>
      <c r="D25" s="328"/>
      <c r="E25" s="302"/>
      <c r="F25" s="323"/>
      <c r="G25" s="302"/>
      <c r="H25" s="323"/>
      <c r="I25" s="324"/>
      <c r="J25" s="304"/>
      <c r="K25" s="304"/>
      <c r="L25" s="325"/>
      <c r="M25" s="325"/>
      <c r="N25" s="325"/>
      <c r="O25" s="325"/>
      <c r="P25" s="325"/>
    </row>
    <row r="26" spans="1:16" x14ac:dyDescent="0.25">
      <c r="A26" s="329" t="s">
        <v>294</v>
      </c>
      <c r="B26" s="327"/>
      <c r="C26" s="327"/>
      <c r="D26" s="328"/>
      <c r="E26" s="302"/>
      <c r="F26" s="323"/>
      <c r="G26" s="302"/>
      <c r="H26" s="323"/>
      <c r="I26" s="324"/>
      <c r="J26" s="304"/>
      <c r="K26" s="304"/>
      <c r="L26" s="325"/>
      <c r="M26" s="325"/>
      <c r="N26" s="325"/>
      <c r="O26" s="325"/>
      <c r="P26" s="325"/>
    </row>
    <row r="27" spans="1:16" x14ac:dyDescent="0.25">
      <c r="A27" s="329" t="s">
        <v>295</v>
      </c>
      <c r="B27" s="327"/>
      <c r="C27" s="327"/>
      <c r="D27" s="328"/>
      <c r="E27" s="302"/>
      <c r="F27" s="323"/>
      <c r="G27" s="302"/>
      <c r="H27" s="323"/>
      <c r="I27" s="324"/>
      <c r="J27" s="304"/>
      <c r="K27" s="304"/>
      <c r="L27" s="325"/>
      <c r="M27" s="325"/>
      <c r="N27" s="325"/>
      <c r="O27" s="325"/>
      <c r="P27" s="325"/>
    </row>
    <row r="28" spans="1:16" x14ac:dyDescent="0.25">
      <c r="A28" s="329"/>
      <c r="B28" s="327"/>
      <c r="C28" s="327"/>
      <c r="D28" s="330"/>
      <c r="E28" s="300"/>
      <c r="F28" s="300"/>
      <c r="G28" s="300"/>
      <c r="J28" s="302"/>
      <c r="K28" s="302"/>
      <c r="L28" s="303"/>
      <c r="M28" s="303"/>
      <c r="N28" s="303"/>
      <c r="O28" s="303"/>
      <c r="P28" s="303"/>
    </row>
    <row r="29" spans="1:16" x14ac:dyDescent="0.25">
      <c r="A29" s="329"/>
      <c r="B29" s="327"/>
      <c r="C29" s="327"/>
      <c r="D29" s="331"/>
      <c r="E29" s="300"/>
      <c r="F29" s="300"/>
      <c r="G29" s="300"/>
      <c r="J29" s="302"/>
      <c r="K29" s="302"/>
      <c r="L29" s="303"/>
      <c r="M29" s="303"/>
      <c r="N29" s="303"/>
      <c r="O29" s="303"/>
      <c r="P29" s="303"/>
    </row>
    <row r="30" spans="1:16" x14ac:dyDescent="0.25">
      <c r="A30" s="305" t="s">
        <v>272</v>
      </c>
      <c r="D30" s="301"/>
      <c r="E30" s="304"/>
      <c r="F30" s="300"/>
      <c r="G30" s="300"/>
      <c r="H30" s="300"/>
      <c r="J30" s="302"/>
      <c r="K30" s="302"/>
      <c r="L30" s="303"/>
      <c r="M30" s="303"/>
      <c r="N30" s="303"/>
      <c r="O30" s="303"/>
      <c r="P30" s="303"/>
    </row>
    <row r="31" spans="1:16" ht="18.75" x14ac:dyDescent="0.3">
      <c r="D31" s="300"/>
      <c r="F31" s="311"/>
      <c r="G31" s="300"/>
      <c r="H31" s="304"/>
      <c r="J31" s="302"/>
      <c r="K31" s="302"/>
      <c r="L31" s="303"/>
      <c r="M31" s="303"/>
      <c r="N31" s="303"/>
      <c r="O31" s="303"/>
      <c r="P31" s="303"/>
    </row>
    <row r="32" spans="1:16" s="299" customFormat="1" ht="18.75" x14ac:dyDescent="0.3">
      <c r="A32" s="309" t="s">
        <v>296</v>
      </c>
      <c r="B32" s="310"/>
      <c r="C32" s="310"/>
      <c r="D32" s="332"/>
      <c r="E32" s="312"/>
      <c r="F32" s="333"/>
      <c r="G32" s="300"/>
      <c r="H32" s="312"/>
      <c r="I32" s="310"/>
      <c r="J32" s="302"/>
      <c r="K32" s="302"/>
      <c r="L32" s="302"/>
      <c r="M32" s="302"/>
      <c r="N32" s="302"/>
      <c r="O32" s="302"/>
      <c r="P32" s="302"/>
    </row>
    <row r="33" spans="1:16" s="299" customFormat="1" ht="15.75" customHeight="1" x14ac:dyDescent="0.3">
      <c r="A33" s="310"/>
      <c r="B33" s="313"/>
      <c r="C33" s="313"/>
      <c r="D33" s="313"/>
      <c r="E33" s="334"/>
      <c r="G33" s="300"/>
      <c r="H33" s="314"/>
      <c r="I33" s="313"/>
      <c r="J33" s="301"/>
      <c r="K33" s="301"/>
      <c r="L33" s="301"/>
      <c r="M33" s="301"/>
      <c r="N33" s="301"/>
      <c r="O33" s="301"/>
      <c r="P33" s="301"/>
    </row>
    <row r="34" spans="1:16" s="299" customFormat="1" ht="29.25" customHeight="1" x14ac:dyDescent="0.3">
      <c r="A34" s="315" t="s">
        <v>282</v>
      </c>
      <c r="B34" s="316">
        <v>17037922.939999998</v>
      </c>
      <c r="C34" s="316"/>
      <c r="D34" s="316"/>
      <c r="E34" s="316"/>
      <c r="F34" s="316"/>
      <c r="G34" s="316"/>
      <c r="H34" s="316"/>
      <c r="I34" s="316"/>
      <c r="J34" s="335"/>
      <c r="K34" s="335"/>
      <c r="L34" s="335"/>
      <c r="M34" s="335"/>
      <c r="N34" s="335"/>
      <c r="O34" s="335"/>
      <c r="P34" s="335"/>
    </row>
    <row r="35" spans="1:16" s="299" customFormat="1" ht="26.25" customHeight="1" x14ac:dyDescent="0.3">
      <c r="A35" s="310" t="s">
        <v>297</v>
      </c>
      <c r="B35" s="316">
        <v>-17037849.739999998</v>
      </c>
      <c r="C35" s="316"/>
      <c r="D35" s="316"/>
      <c r="E35" s="316"/>
      <c r="F35" s="316"/>
      <c r="G35" s="316"/>
      <c r="H35" s="316"/>
      <c r="I35" s="316"/>
      <c r="J35" s="302"/>
      <c r="K35" s="302"/>
      <c r="L35" s="302"/>
      <c r="M35" s="302"/>
      <c r="N35" s="302"/>
      <c r="O35" s="302"/>
      <c r="P35" s="302"/>
    </row>
    <row r="36" spans="1:16" s="299" customFormat="1" ht="26.25" customHeight="1" x14ac:dyDescent="0.3">
      <c r="A36" s="310" t="s">
        <v>283</v>
      </c>
      <c r="B36" s="316">
        <v>13866931.300000001</v>
      </c>
      <c r="C36" s="316"/>
      <c r="D36" s="316"/>
      <c r="E36" s="316"/>
      <c r="F36" s="316"/>
      <c r="G36" s="316"/>
      <c r="H36" s="316"/>
      <c r="I36" s="316"/>
      <c r="J36" s="302"/>
      <c r="K36" s="302"/>
      <c r="L36" s="302"/>
      <c r="M36" s="302"/>
      <c r="N36" s="302"/>
      <c r="O36" s="302"/>
      <c r="P36" s="302"/>
    </row>
    <row r="37" spans="1:16" s="299" customFormat="1" ht="18.75" x14ac:dyDescent="0.3">
      <c r="A37" s="310" t="s">
        <v>290</v>
      </c>
      <c r="B37" s="316">
        <v>-102709.4</v>
      </c>
      <c r="C37" s="316"/>
      <c r="D37" s="316"/>
      <c r="E37" s="316"/>
      <c r="F37" s="316"/>
      <c r="G37" s="316"/>
      <c r="H37" s="316"/>
      <c r="I37" s="316"/>
      <c r="J37" s="304"/>
      <c r="K37" s="304"/>
      <c r="L37" s="304"/>
      <c r="M37" s="304"/>
      <c r="N37" s="304"/>
      <c r="O37" s="304"/>
      <c r="P37" s="304"/>
    </row>
    <row r="38" spans="1:16" s="299" customFormat="1" ht="18.75" x14ac:dyDescent="0.3">
      <c r="A38" s="310" t="s">
        <v>298</v>
      </c>
      <c r="B38" s="316">
        <v>-29960.06</v>
      </c>
      <c r="C38" s="316"/>
      <c r="D38" s="316"/>
      <c r="E38" s="316"/>
      <c r="F38" s="316"/>
      <c r="G38" s="316"/>
      <c r="H38" s="316"/>
      <c r="I38" s="316"/>
    </row>
    <row r="39" spans="1:16" s="299" customFormat="1" ht="18.75" x14ac:dyDescent="0.3">
      <c r="A39" s="310" t="s">
        <v>299</v>
      </c>
      <c r="B39" s="316">
        <v>36243.54</v>
      </c>
      <c r="C39" s="316"/>
      <c r="D39" s="316"/>
      <c r="E39" s="316"/>
      <c r="F39" s="316"/>
      <c r="G39" s="316"/>
      <c r="H39" s="316"/>
      <c r="I39" s="316"/>
      <c r="J39" s="302"/>
      <c r="K39" s="302"/>
      <c r="L39" s="302"/>
      <c r="M39" s="302"/>
      <c r="N39" s="302"/>
      <c r="O39" s="302"/>
      <c r="P39" s="302"/>
    </row>
    <row r="40" spans="1:16" s="299" customFormat="1" ht="18.75" x14ac:dyDescent="0.3">
      <c r="A40" s="310" t="s">
        <v>288</v>
      </c>
      <c r="B40" s="336">
        <f>SUM(B35+B37+B39)</f>
        <v>-17104315.599999998</v>
      </c>
      <c r="C40" s="316"/>
      <c r="D40" s="316"/>
      <c r="E40" s="316"/>
      <c r="F40" s="316"/>
      <c r="G40" s="316"/>
      <c r="H40" s="316"/>
      <c r="I40" s="316"/>
      <c r="J40" s="302"/>
      <c r="K40" s="302"/>
      <c r="L40" s="302"/>
      <c r="M40" s="302"/>
      <c r="N40" s="302"/>
      <c r="O40" s="302"/>
      <c r="P40" s="302"/>
    </row>
    <row r="41" spans="1:16" s="299" customFormat="1" ht="18.75" x14ac:dyDescent="0.3">
      <c r="A41" s="310"/>
      <c r="B41" s="317"/>
      <c r="C41" s="318"/>
      <c r="D41" s="318"/>
      <c r="E41" s="318"/>
      <c r="F41" s="318"/>
      <c r="G41" s="318"/>
      <c r="H41" s="318"/>
      <c r="I41" s="318"/>
      <c r="J41" s="302"/>
      <c r="K41" s="302"/>
      <c r="L41" s="302"/>
      <c r="M41" s="302"/>
      <c r="N41" s="302"/>
      <c r="O41" s="302"/>
      <c r="P41" s="302"/>
    </row>
    <row r="42" spans="1:16" s="299" customFormat="1" ht="22.5" customHeight="1" thickBot="1" x14ac:dyDescent="0.35">
      <c r="A42" s="315" t="s">
        <v>300</v>
      </c>
      <c r="B42" s="320">
        <f>SUM(B36:B39)</f>
        <v>13770505.379999999</v>
      </c>
      <c r="C42" s="316"/>
      <c r="D42" s="317"/>
      <c r="E42" s="317"/>
      <c r="F42" s="317"/>
      <c r="G42" s="317"/>
      <c r="H42" s="317"/>
      <c r="I42" s="317"/>
      <c r="J42" s="302"/>
      <c r="K42" s="302"/>
      <c r="L42" s="302"/>
      <c r="M42" s="302"/>
      <c r="N42" s="302"/>
      <c r="O42" s="302"/>
      <c r="P42" s="302"/>
    </row>
    <row r="43" spans="1:16" s="299" customFormat="1" ht="19.5" thickTop="1" x14ac:dyDescent="0.3">
      <c r="A43" s="298"/>
      <c r="C43" s="317"/>
      <c r="D43" s="317"/>
      <c r="E43" s="317"/>
      <c r="F43" s="317"/>
      <c r="G43" s="317"/>
      <c r="H43" s="317"/>
      <c r="I43" s="317"/>
      <c r="J43" s="302"/>
      <c r="K43" s="302"/>
      <c r="L43" s="302"/>
      <c r="M43" s="302"/>
      <c r="N43" s="302"/>
      <c r="O43" s="302"/>
      <c r="P43" s="302"/>
    </row>
    <row r="44" spans="1:16" x14ac:dyDescent="0.25">
      <c r="B44" s="304"/>
      <c r="C44" s="301"/>
      <c r="E44" s="304"/>
      <c r="I44" s="337"/>
      <c r="J44" s="304"/>
      <c r="K44" s="304"/>
      <c r="L44" s="325"/>
      <c r="M44" s="325"/>
      <c r="N44" s="325"/>
      <c r="O44" s="325"/>
      <c r="P44" s="325"/>
    </row>
    <row r="45" spans="1:16" x14ac:dyDescent="0.25">
      <c r="B45" s="300"/>
      <c r="C45" s="300"/>
      <c r="I45" s="302"/>
    </row>
    <row r="46" spans="1:16" x14ac:dyDescent="0.25">
      <c r="B46" s="300"/>
      <c r="C46" s="300"/>
      <c r="D46" s="338"/>
      <c r="E46" s="304"/>
      <c r="F46" s="338"/>
      <c r="G46" s="338"/>
      <c r="H46" s="338"/>
      <c r="I46" s="339"/>
      <c r="J46" s="304"/>
      <c r="K46" s="304"/>
      <c r="L46" s="325"/>
      <c r="M46" s="325"/>
      <c r="N46" s="325"/>
      <c r="O46" s="325"/>
      <c r="P46" s="325"/>
    </row>
    <row r="47" spans="1:16" ht="18.75" x14ac:dyDescent="0.3">
      <c r="B47" s="300"/>
      <c r="C47" s="300"/>
      <c r="D47" s="318"/>
      <c r="E47" s="318"/>
      <c r="F47" s="318"/>
      <c r="G47" s="318"/>
      <c r="H47" s="318"/>
      <c r="I47" s="318"/>
      <c r="J47" s="318"/>
    </row>
    <row r="48" spans="1:16" x14ac:dyDescent="0.25">
      <c r="B48" s="300"/>
      <c r="C48" s="300"/>
      <c r="I48" s="302"/>
    </row>
    <row r="49" spans="2:9" x14ac:dyDescent="0.25">
      <c r="B49" s="300"/>
      <c r="I49" s="302"/>
    </row>
    <row r="50" spans="2:9" x14ac:dyDescent="0.25">
      <c r="B50" s="300"/>
      <c r="I50" s="302"/>
    </row>
    <row r="51" spans="2:9" x14ac:dyDescent="0.25">
      <c r="B51" s="300"/>
      <c r="I51" s="302"/>
    </row>
    <row r="52" spans="2:9" x14ac:dyDescent="0.25">
      <c r="D52" s="300"/>
      <c r="I52" s="302"/>
    </row>
    <row r="53" spans="2:9" x14ac:dyDescent="0.25">
      <c r="D53" s="300"/>
      <c r="I53" s="304"/>
    </row>
    <row r="54" spans="2:9" x14ac:dyDescent="0.25">
      <c r="D54" s="300"/>
    </row>
    <row r="55" spans="2:9" x14ac:dyDescent="0.25">
      <c r="D55" s="300"/>
    </row>
    <row r="56" spans="2:9" x14ac:dyDescent="0.25">
      <c r="F56" s="299" t="s">
        <v>188</v>
      </c>
    </row>
  </sheetData>
  <pageMargins left="0.70866141732283472" right="0.70866141732283472" top="0.74803149606299213" bottom="0.74803149606299213" header="0.31496062992125984" footer="0.31496062992125984"/>
  <pageSetup scale="40" orientation="landscape" r:id="rId1"/>
  <headerFooter>
    <oddFooter>&amp;CPágina 1 de 1</oddFooter>
  </headerFooter>
  <colBreaks count="1" manualBreakCount="1">
    <brk id="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4:I1874"/>
  <sheetViews>
    <sheetView zoomScaleNormal="100" workbookViewId="0">
      <selection activeCell="N15" sqref="N15"/>
    </sheetView>
  </sheetViews>
  <sheetFormatPr baseColWidth="10" defaultRowHeight="15" x14ac:dyDescent="0.2"/>
  <cols>
    <col min="1" max="1" width="11.42578125" style="1"/>
    <col min="2" max="2" width="3.7109375" style="1" customWidth="1"/>
    <col min="3" max="3" width="65.5703125" style="1" customWidth="1"/>
    <col min="4" max="4" width="19.85546875" style="1" customWidth="1"/>
    <col min="5" max="5" width="3.5703125" style="1" customWidth="1"/>
    <col min="6" max="6" width="18" style="1" customWidth="1"/>
    <col min="7" max="7" width="3.5703125" style="1" customWidth="1"/>
    <col min="8" max="8" width="4" style="1" customWidth="1"/>
    <col min="9" max="9" width="4.85546875" style="21" customWidth="1"/>
    <col min="10" max="16384" width="11.42578125" style="1"/>
  </cols>
  <sheetData>
    <row r="4" spans="2:8" ht="15.75" thickBot="1" x14ac:dyDescent="0.25"/>
    <row r="5" spans="2:8" ht="16.899999999999999" customHeight="1" x14ac:dyDescent="0.2">
      <c r="B5" s="4"/>
      <c r="C5" s="5"/>
      <c r="D5" s="5"/>
      <c r="E5" s="5"/>
      <c r="F5" s="5"/>
      <c r="G5" s="5"/>
      <c r="H5" s="6"/>
    </row>
    <row r="6" spans="2:8" x14ac:dyDescent="0.2">
      <c r="B6" s="7"/>
      <c r="C6" s="8"/>
      <c r="D6" s="8"/>
      <c r="E6" s="8"/>
      <c r="F6" s="8"/>
      <c r="G6" s="8"/>
      <c r="H6" s="9"/>
    </row>
    <row r="7" spans="2:8" x14ac:dyDescent="0.2">
      <c r="B7" s="7"/>
      <c r="C7" s="8"/>
      <c r="D7" s="8"/>
      <c r="E7" s="8"/>
      <c r="F7" s="8"/>
      <c r="G7" s="8"/>
      <c r="H7" s="9"/>
    </row>
    <row r="8" spans="2:8" x14ac:dyDescent="0.2">
      <c r="B8" s="7"/>
      <c r="C8" s="8"/>
      <c r="D8" s="8"/>
      <c r="E8" s="8"/>
      <c r="F8" s="8"/>
      <c r="G8" s="8"/>
      <c r="H8" s="9"/>
    </row>
    <row r="9" spans="2:8" x14ac:dyDescent="0.2">
      <c r="B9" s="7"/>
      <c r="C9" s="340"/>
      <c r="D9" s="340"/>
      <c r="E9" s="340"/>
      <c r="F9" s="340"/>
      <c r="G9" s="340"/>
      <c r="H9" s="9"/>
    </row>
    <row r="10" spans="2:8" ht="18" customHeight="1" x14ac:dyDescent="0.2">
      <c r="B10" s="118" t="s">
        <v>0</v>
      </c>
      <c r="C10" s="117"/>
      <c r="D10" s="117"/>
      <c r="E10" s="117"/>
      <c r="F10" s="117"/>
      <c r="G10" s="117"/>
      <c r="H10" s="119"/>
    </row>
    <row r="11" spans="2:8" x14ac:dyDescent="0.2">
      <c r="B11" s="118" t="s">
        <v>301</v>
      </c>
      <c r="C11" s="117"/>
      <c r="D11" s="117"/>
      <c r="E11" s="117"/>
      <c r="F11" s="117"/>
      <c r="G11" s="117"/>
      <c r="H11" s="119"/>
    </row>
    <row r="12" spans="2:8" x14ac:dyDescent="0.2">
      <c r="B12" s="118" t="s">
        <v>302</v>
      </c>
      <c r="C12" s="117"/>
      <c r="D12" s="117"/>
      <c r="E12" s="117"/>
      <c r="F12" s="117"/>
      <c r="G12" s="117"/>
      <c r="H12" s="119"/>
    </row>
    <row r="13" spans="2:8" x14ac:dyDescent="0.2">
      <c r="B13" s="118" t="s">
        <v>3</v>
      </c>
      <c r="C13" s="117"/>
      <c r="D13" s="117"/>
      <c r="E13" s="117"/>
      <c r="F13" s="117"/>
      <c r="G13" s="117"/>
      <c r="H13" s="119"/>
    </row>
    <row r="14" spans="2:8" ht="9" customHeight="1" thickBot="1" x14ac:dyDescent="0.25">
      <c r="B14" s="341"/>
      <c r="C14" s="342"/>
      <c r="D14" s="342"/>
      <c r="E14" s="342"/>
      <c r="F14" s="342"/>
      <c r="G14" s="342"/>
      <c r="H14" s="343"/>
    </row>
    <row r="15" spans="2:8" x14ac:dyDescent="0.2">
      <c r="B15" s="15"/>
      <c r="C15" s="16"/>
      <c r="D15" s="16"/>
      <c r="E15" s="16"/>
      <c r="F15" s="46"/>
      <c r="G15" s="16"/>
      <c r="H15" s="17"/>
    </row>
    <row r="16" spans="2:8" x14ac:dyDescent="0.2">
      <c r="B16" s="15"/>
      <c r="C16" s="16"/>
      <c r="D16" s="19">
        <v>2023</v>
      </c>
      <c r="E16" s="19"/>
      <c r="F16" s="344">
        <v>2022</v>
      </c>
      <c r="G16" s="19"/>
      <c r="H16" s="17"/>
    </row>
    <row r="17" spans="2:8" x14ac:dyDescent="0.2">
      <c r="B17" s="15"/>
      <c r="C17" s="16"/>
      <c r="D17" s="20"/>
      <c r="E17" s="16"/>
      <c r="F17" s="16"/>
      <c r="G17" s="16"/>
      <c r="H17" s="17"/>
    </row>
    <row r="18" spans="2:8" x14ac:dyDescent="0.2">
      <c r="B18" s="15"/>
      <c r="C18" s="18" t="s">
        <v>303</v>
      </c>
      <c r="D18" s="20"/>
      <c r="E18" s="345"/>
      <c r="F18" s="345"/>
      <c r="G18" s="345"/>
      <c r="H18" s="17"/>
    </row>
    <row r="19" spans="2:8" ht="9.75" customHeight="1" x14ac:dyDescent="0.2">
      <c r="B19" s="15"/>
      <c r="C19" s="18"/>
      <c r="D19" s="20"/>
      <c r="E19" s="345"/>
      <c r="F19" s="345"/>
      <c r="G19" s="345"/>
      <c r="H19" s="17"/>
    </row>
    <row r="20" spans="2:8" hidden="1" x14ac:dyDescent="0.2">
      <c r="B20" s="15"/>
      <c r="C20" s="35" t="s">
        <v>304</v>
      </c>
      <c r="D20" s="20"/>
      <c r="E20" s="345"/>
      <c r="F20" s="345"/>
      <c r="G20" s="345"/>
      <c r="H20" s="17"/>
    </row>
    <row r="21" spans="2:8" x14ac:dyDescent="0.2">
      <c r="B21" s="15"/>
      <c r="C21" s="23" t="s">
        <v>305</v>
      </c>
      <c r="D21" s="346">
        <f>+'[1]Notas (5)'!C171</f>
        <v>969969790.31000006</v>
      </c>
      <c r="E21" s="347"/>
      <c r="F21" s="348">
        <f>+'[1]Notas (5)'!E171</f>
        <v>851806226</v>
      </c>
      <c r="G21" s="345"/>
      <c r="H21" s="17"/>
    </row>
    <row r="22" spans="2:8" hidden="1" x14ac:dyDescent="0.2">
      <c r="B22" s="15"/>
      <c r="C22" s="23" t="s">
        <v>287</v>
      </c>
      <c r="D22" s="27"/>
      <c r="E22" s="347"/>
      <c r="F22" s="347"/>
      <c r="G22" s="345"/>
      <c r="H22" s="17"/>
    </row>
    <row r="23" spans="2:8" x14ac:dyDescent="0.2">
      <c r="B23" s="15"/>
      <c r="C23" s="27" t="s">
        <v>306</v>
      </c>
      <c r="D23" s="349">
        <v>1740650</v>
      </c>
      <c r="E23" s="349"/>
      <c r="F23" s="349">
        <v>5425961</v>
      </c>
      <c r="G23" s="350"/>
      <c r="H23" s="17"/>
    </row>
    <row r="24" spans="2:8" x14ac:dyDescent="0.2">
      <c r="B24" s="15"/>
      <c r="C24" s="23" t="s">
        <v>307</v>
      </c>
      <c r="D24" s="346">
        <v>34389416.620000005</v>
      </c>
      <c r="E24" s="347"/>
      <c r="F24" s="348">
        <v>17105778</v>
      </c>
      <c r="G24" s="345"/>
      <c r="H24" s="17"/>
    </row>
    <row r="25" spans="2:8" ht="18.600000000000001" customHeight="1" x14ac:dyDescent="0.2">
      <c r="B25" s="15"/>
      <c r="C25" s="351" t="s">
        <v>308</v>
      </c>
      <c r="D25" s="352">
        <f>SUM(D20:D24)</f>
        <v>1006099856.9300001</v>
      </c>
      <c r="E25" s="353"/>
      <c r="F25" s="37">
        <f>SUM(F20:F24)</f>
        <v>874337965</v>
      </c>
      <c r="G25" s="353"/>
      <c r="H25" s="17"/>
    </row>
    <row r="26" spans="2:8" ht="18.600000000000001" customHeight="1" x14ac:dyDescent="0.2">
      <c r="B26" s="15"/>
      <c r="C26" s="354"/>
      <c r="E26" s="353"/>
      <c r="F26" s="59"/>
      <c r="G26" s="353"/>
      <c r="H26" s="17"/>
    </row>
    <row r="27" spans="2:8" x14ac:dyDescent="0.2">
      <c r="B27" s="15"/>
      <c r="C27" s="18" t="s">
        <v>309</v>
      </c>
      <c r="D27" s="355"/>
      <c r="E27" s="20"/>
      <c r="F27" s="20"/>
      <c r="G27" s="20"/>
      <c r="H27" s="17"/>
    </row>
    <row r="28" spans="2:8" ht="9" customHeight="1" x14ac:dyDescent="0.2">
      <c r="B28" s="15"/>
      <c r="C28" s="18"/>
      <c r="D28" s="353"/>
      <c r="E28" s="353"/>
      <c r="F28" s="353"/>
      <c r="G28" s="353"/>
      <c r="H28" s="17"/>
    </row>
    <row r="29" spans="2:8" x14ac:dyDescent="0.2">
      <c r="B29" s="15"/>
      <c r="C29" s="356" t="s">
        <v>310</v>
      </c>
      <c r="D29" s="357">
        <f>+'[1]Notas (5)'!C205</f>
        <v>722459253.13999999</v>
      </c>
      <c r="E29" s="20"/>
      <c r="F29" s="357">
        <f>+'[1]Notas (5)'!E205</f>
        <v>647466126</v>
      </c>
      <c r="G29" s="20"/>
      <c r="H29" s="17"/>
    </row>
    <row r="30" spans="2:8" x14ac:dyDescent="0.2">
      <c r="B30" s="15"/>
      <c r="C30" s="358" t="s">
        <v>311</v>
      </c>
      <c r="D30" s="357">
        <f>+'[1]Notas (5)'!C219</f>
        <v>3775013.36</v>
      </c>
      <c r="E30" s="20"/>
      <c r="F30" s="357">
        <f>+'[1]Notas (5)'!E219</f>
        <v>1987738</v>
      </c>
      <c r="G30" s="20"/>
      <c r="H30" s="17"/>
    </row>
    <row r="31" spans="2:8" x14ac:dyDescent="0.2">
      <c r="B31" s="15"/>
      <c r="C31" s="359" t="s">
        <v>312</v>
      </c>
      <c r="D31" s="357">
        <f>+'[1]Notas (5)'!C231</f>
        <v>41034506.039999992</v>
      </c>
      <c r="E31" s="16"/>
      <c r="F31" s="357">
        <f>+'[1]Notas (5)'!E231</f>
        <v>39057547</v>
      </c>
      <c r="G31" s="20"/>
      <c r="H31" s="17"/>
    </row>
    <row r="32" spans="2:8" x14ac:dyDescent="0.2">
      <c r="B32" s="15"/>
      <c r="C32" s="359" t="s">
        <v>313</v>
      </c>
      <c r="D32" s="360">
        <f>+'[1]Notas (5)'!C241</f>
        <v>10651826.679999998</v>
      </c>
      <c r="E32" s="23"/>
      <c r="F32" s="360">
        <f>+'[1]Notas (5)'!E241</f>
        <v>11508498</v>
      </c>
      <c r="G32" s="20"/>
      <c r="H32" s="17"/>
    </row>
    <row r="33" spans="2:8" hidden="1" x14ac:dyDescent="0.2">
      <c r="B33" s="15"/>
      <c r="C33" s="361" t="s">
        <v>314</v>
      </c>
      <c r="D33" s="357"/>
      <c r="E33" s="16"/>
      <c r="F33" s="357"/>
      <c r="G33" s="20"/>
      <c r="H33" s="17"/>
    </row>
    <row r="34" spans="2:8" x14ac:dyDescent="0.2">
      <c r="B34" s="15"/>
      <c r="C34" s="2" t="s">
        <v>315</v>
      </c>
      <c r="D34" s="357">
        <f>+'[1]Notas (5)'!C257</f>
        <v>154515215.25</v>
      </c>
      <c r="E34" s="16"/>
      <c r="F34" s="357">
        <f>+'[1]Notas (5)'!E257</f>
        <v>169895298</v>
      </c>
      <c r="G34" s="20"/>
      <c r="H34" s="17"/>
    </row>
    <row r="35" spans="2:8" x14ac:dyDescent="0.2">
      <c r="B35" s="15"/>
      <c r="C35" s="27" t="s">
        <v>316</v>
      </c>
      <c r="D35" s="362">
        <f>+'[1]Notas (5)'!C262</f>
        <v>500696.01</v>
      </c>
      <c r="E35" s="16"/>
      <c r="F35" s="362">
        <f>+'[1]Notas (5)'!E262</f>
        <v>432751.02</v>
      </c>
      <c r="G35" s="20"/>
      <c r="H35" s="17"/>
    </row>
    <row r="36" spans="2:8" x14ac:dyDescent="0.2">
      <c r="B36" s="15"/>
      <c r="C36" s="351" t="s">
        <v>317</v>
      </c>
      <c r="D36" s="363">
        <f>SUM(D29:D35)</f>
        <v>932936510.4799999</v>
      </c>
      <c r="E36" s="29"/>
      <c r="F36" s="363">
        <f>SUM(F29:F35)-1</f>
        <v>870347957.01999998</v>
      </c>
      <c r="G36" s="20"/>
      <c r="H36" s="17"/>
    </row>
    <row r="37" spans="2:8" x14ac:dyDescent="0.2">
      <c r="B37" s="15"/>
      <c r="C37" s="351"/>
      <c r="D37" s="363"/>
      <c r="E37" s="29"/>
      <c r="F37" s="363"/>
      <c r="G37" s="20"/>
      <c r="H37" s="17"/>
    </row>
    <row r="38" spans="2:8" x14ac:dyDescent="0.2">
      <c r="B38" s="15"/>
      <c r="C38" s="351"/>
      <c r="D38" s="363"/>
      <c r="E38" s="29"/>
      <c r="F38" s="363"/>
      <c r="G38" s="20"/>
      <c r="H38" s="17"/>
    </row>
    <row r="39" spans="2:8" hidden="1" x14ac:dyDescent="0.2">
      <c r="B39" s="15"/>
      <c r="C39" s="364" t="s">
        <v>318</v>
      </c>
      <c r="D39" s="363"/>
      <c r="E39" s="29"/>
      <c r="F39" s="363"/>
      <c r="G39" s="20"/>
      <c r="H39" s="17"/>
    </row>
    <row r="40" spans="2:8" hidden="1" x14ac:dyDescent="0.2">
      <c r="B40" s="15"/>
      <c r="C40" s="359"/>
      <c r="D40" s="363"/>
      <c r="E40" s="29"/>
      <c r="F40" s="363"/>
      <c r="G40" s="20"/>
      <c r="H40" s="17"/>
    </row>
    <row r="41" spans="2:8" hidden="1" x14ac:dyDescent="0.2">
      <c r="B41" s="15"/>
      <c r="C41" s="361" t="s">
        <v>319</v>
      </c>
      <c r="D41" s="363"/>
      <c r="E41" s="29"/>
      <c r="F41" s="363"/>
      <c r="G41" s="20"/>
      <c r="H41" s="17"/>
    </row>
    <row r="42" spans="2:8" x14ac:dyDescent="0.2">
      <c r="B42" s="15"/>
      <c r="C42" s="351"/>
      <c r="D42" s="363"/>
      <c r="E42" s="29"/>
      <c r="F42" s="363"/>
      <c r="G42" s="20"/>
      <c r="H42" s="17"/>
    </row>
    <row r="43" spans="2:8" x14ac:dyDescent="0.2">
      <c r="B43" s="15"/>
      <c r="C43" s="351"/>
      <c r="D43" s="363"/>
      <c r="E43" s="29"/>
      <c r="F43" s="363"/>
      <c r="G43" s="20"/>
      <c r="H43" s="17"/>
    </row>
    <row r="44" spans="2:8" x14ac:dyDescent="0.2">
      <c r="B44" s="15"/>
      <c r="C44" s="18" t="s">
        <v>320</v>
      </c>
      <c r="D44" s="363">
        <f>+D25-D36</f>
        <v>73163346.450000167</v>
      </c>
      <c r="E44" s="29"/>
      <c r="F44" s="365">
        <f>+F25-F36</f>
        <v>3990007.9800000191</v>
      </c>
      <c r="G44" s="20"/>
      <c r="H44" s="17"/>
    </row>
    <row r="45" spans="2:8" x14ac:dyDescent="0.2">
      <c r="B45" s="15"/>
      <c r="C45" s="351"/>
      <c r="D45" s="363"/>
      <c r="E45" s="29"/>
      <c r="F45" s="363"/>
      <c r="G45" s="20"/>
      <c r="H45" s="17"/>
    </row>
    <row r="46" spans="2:8" x14ac:dyDescent="0.2">
      <c r="B46" s="15"/>
      <c r="C46" s="72" t="s">
        <v>321</v>
      </c>
      <c r="D46" s="363"/>
      <c r="E46" s="29"/>
      <c r="F46" s="363"/>
      <c r="G46" s="20"/>
      <c r="H46" s="17"/>
    </row>
    <row r="47" spans="2:8" x14ac:dyDescent="0.2">
      <c r="B47" s="15"/>
      <c r="C47" s="67"/>
      <c r="D47" s="363"/>
      <c r="E47" s="29"/>
      <c r="F47" s="363"/>
      <c r="G47" s="20"/>
      <c r="H47" s="17"/>
    </row>
    <row r="48" spans="2:8" x14ac:dyDescent="0.2">
      <c r="B48" s="15"/>
      <c r="C48" s="67" t="s">
        <v>322</v>
      </c>
      <c r="D48" s="363"/>
      <c r="E48" s="29"/>
      <c r="F48" s="363"/>
      <c r="G48" s="20"/>
      <c r="H48" s="17"/>
    </row>
    <row r="49" spans="2:8" x14ac:dyDescent="0.2">
      <c r="B49" s="15"/>
      <c r="C49" s="67" t="s">
        <v>54</v>
      </c>
      <c r="D49" s="363"/>
      <c r="E49" s="29"/>
      <c r="F49" s="363"/>
      <c r="G49" s="20"/>
      <c r="H49" s="17"/>
    </row>
    <row r="50" spans="2:8" x14ac:dyDescent="0.2">
      <c r="B50" s="15"/>
      <c r="C50" s="67"/>
      <c r="D50" s="363"/>
      <c r="E50" s="29"/>
      <c r="F50" s="363"/>
      <c r="G50" s="20"/>
      <c r="H50" s="17"/>
    </row>
    <row r="51" spans="2:8" x14ac:dyDescent="0.2">
      <c r="B51" s="15"/>
      <c r="C51" s="16"/>
      <c r="D51" s="366"/>
      <c r="E51" s="16"/>
      <c r="F51" s="16"/>
      <c r="G51" s="16"/>
      <c r="H51" s="17"/>
    </row>
    <row r="52" spans="2:8" ht="15.75" thickBot="1" x14ac:dyDescent="0.25">
      <c r="B52" s="76"/>
      <c r="C52" s="77"/>
      <c r="D52" s="367"/>
      <c r="E52" s="77"/>
      <c r="F52" s="77"/>
      <c r="G52" s="77"/>
      <c r="H52" s="79"/>
    </row>
    <row r="53" spans="2:8" x14ac:dyDescent="0.2">
      <c r="B53" s="21"/>
      <c r="C53" s="21"/>
      <c r="D53" s="21"/>
      <c r="E53" s="21"/>
      <c r="F53" s="21"/>
      <c r="G53" s="21"/>
      <c r="H53" s="21"/>
    </row>
    <row r="54" spans="2:8" x14ac:dyDescent="0.2">
      <c r="B54" s="21"/>
      <c r="C54" s="21"/>
      <c r="D54" s="21"/>
      <c r="E54" s="21"/>
      <c r="F54" s="21"/>
      <c r="G54" s="21"/>
      <c r="H54" s="21"/>
    </row>
    <row r="55" spans="2:8" x14ac:dyDescent="0.2">
      <c r="B55" s="21"/>
      <c r="C55" s="21"/>
      <c r="D55" s="21"/>
      <c r="E55" s="21"/>
      <c r="F55" s="21"/>
      <c r="G55" s="21"/>
      <c r="H55" s="21"/>
    </row>
    <row r="56" spans="2:8" x14ac:dyDescent="0.2">
      <c r="B56" s="21"/>
      <c r="C56" s="21"/>
      <c r="D56" s="21"/>
      <c r="E56" s="21"/>
      <c r="F56" s="21"/>
      <c r="G56" s="21"/>
      <c r="H56" s="21"/>
    </row>
    <row r="57" spans="2:8" s="21" customFormat="1" x14ac:dyDescent="0.2">
      <c r="C57" s="81"/>
      <c r="D57" s="81"/>
      <c r="E57" s="82"/>
      <c r="F57" s="81"/>
      <c r="G57" s="368"/>
    </row>
    <row r="58" spans="2:8" s="21" customFormat="1" x14ac:dyDescent="0.2">
      <c r="C58" s="84" t="s">
        <v>57</v>
      </c>
      <c r="D58" s="85"/>
      <c r="E58" s="84"/>
      <c r="F58" s="86" t="s">
        <v>58</v>
      </c>
      <c r="G58" s="86"/>
    </row>
    <row r="59" spans="2:8" x14ac:dyDescent="0.2">
      <c r="C59" s="89" t="s">
        <v>59</v>
      </c>
      <c r="D59" s="90"/>
      <c r="E59" s="369" t="s">
        <v>323</v>
      </c>
      <c r="F59" s="369"/>
      <c r="G59" s="369"/>
      <c r="H59" s="92"/>
    </row>
    <row r="60" spans="2:8" x14ac:dyDescent="0.2">
      <c r="C60" s="85"/>
      <c r="D60" s="85"/>
      <c r="E60" s="85"/>
      <c r="F60" s="85"/>
      <c r="G60" s="85"/>
      <c r="H60" s="92"/>
    </row>
    <row r="61" spans="2:8" s="21" customFormat="1" x14ac:dyDescent="0.2">
      <c r="C61" s="85"/>
      <c r="D61" s="85"/>
      <c r="E61" s="85"/>
      <c r="F61" s="85"/>
      <c r="G61" s="85"/>
    </row>
    <row r="62" spans="2:8" s="21" customFormat="1" x14ac:dyDescent="0.2">
      <c r="C62" s="94"/>
      <c r="D62" s="85"/>
      <c r="E62" s="85"/>
      <c r="F62" s="85"/>
      <c r="G62" s="85"/>
    </row>
    <row r="63" spans="2:8" s="21" customFormat="1" x14ac:dyDescent="0.2">
      <c r="C63" s="370" t="s">
        <v>324</v>
      </c>
      <c r="E63" s="96"/>
      <c r="F63" s="97"/>
      <c r="G63" s="97"/>
    </row>
    <row r="64" spans="2:8" s="21" customFormat="1" x14ac:dyDescent="0.2">
      <c r="C64" s="371" t="s">
        <v>325</v>
      </c>
      <c r="G64" s="85"/>
    </row>
    <row r="65" spans="2:8" s="21" customFormat="1" x14ac:dyDescent="0.2">
      <c r="C65" s="102"/>
      <c r="D65" s="94"/>
      <c r="E65" s="94"/>
      <c r="F65" s="94"/>
      <c r="G65" s="372"/>
    </row>
    <row r="66" spans="2:8" s="21" customFormat="1" x14ac:dyDescent="0.2">
      <c r="C66" s="1"/>
      <c r="D66" s="1"/>
      <c r="E66" s="1"/>
      <c r="F66" s="1"/>
      <c r="G66" s="105"/>
    </row>
    <row r="67" spans="2:8" s="21" customFormat="1" x14ac:dyDescent="0.2"/>
    <row r="68" spans="2:8" s="21" customFormat="1" x14ac:dyDescent="0.2"/>
    <row r="69" spans="2:8" s="21" customFormat="1" x14ac:dyDescent="0.2"/>
    <row r="70" spans="2:8" s="21" customFormat="1" x14ac:dyDescent="0.2"/>
    <row r="71" spans="2:8" x14ac:dyDescent="0.2">
      <c r="B71" s="21"/>
      <c r="C71" s="21"/>
      <c r="D71" s="21"/>
      <c r="E71" s="21"/>
      <c r="F71" s="21"/>
      <c r="G71" s="21"/>
      <c r="H71" s="21"/>
    </row>
    <row r="72" spans="2:8" x14ac:dyDescent="0.2">
      <c r="B72" s="21"/>
      <c r="C72" s="21"/>
      <c r="D72" s="21"/>
      <c r="E72" s="21"/>
      <c r="F72" s="21"/>
      <c r="G72" s="21"/>
      <c r="H72" s="21"/>
    </row>
    <row r="73" spans="2:8" x14ac:dyDescent="0.2">
      <c r="B73" s="21"/>
      <c r="C73" s="21"/>
      <c r="D73" s="21"/>
      <c r="E73" s="21"/>
      <c r="F73" s="21"/>
      <c r="G73" s="21"/>
      <c r="H73" s="21"/>
    </row>
    <row r="74" spans="2:8" x14ac:dyDescent="0.2">
      <c r="B74" s="21"/>
      <c r="C74" s="21"/>
      <c r="D74" s="21"/>
      <c r="E74" s="21"/>
      <c r="F74" s="21"/>
      <c r="G74" s="21"/>
      <c r="H74" s="21"/>
    </row>
    <row r="75" spans="2:8" x14ac:dyDescent="0.2">
      <c r="B75" s="21"/>
      <c r="C75" s="21"/>
      <c r="D75" s="21"/>
      <c r="E75" s="21"/>
      <c r="F75" s="21"/>
      <c r="G75" s="21"/>
      <c r="H75" s="21"/>
    </row>
    <row r="76" spans="2:8" x14ac:dyDescent="0.2">
      <c r="B76" s="21"/>
      <c r="C76" s="21"/>
      <c r="D76" s="21"/>
      <c r="E76" s="21"/>
      <c r="F76" s="21"/>
      <c r="G76" s="21"/>
      <c r="H76" s="21"/>
    </row>
    <row r="77" spans="2:8" x14ac:dyDescent="0.2">
      <c r="B77" s="21"/>
      <c r="C77" s="21"/>
      <c r="D77" s="21"/>
      <c r="E77" s="21"/>
      <c r="F77" s="21"/>
      <c r="G77" s="21"/>
      <c r="H77" s="21"/>
    </row>
    <row r="78" spans="2:8" x14ac:dyDescent="0.2">
      <c r="B78" s="21"/>
      <c r="C78" s="21"/>
      <c r="D78" s="21"/>
      <c r="E78" s="21"/>
      <c r="F78" s="21"/>
      <c r="G78" s="21"/>
      <c r="H78" s="21"/>
    </row>
    <row r="79" spans="2:8" x14ac:dyDescent="0.2">
      <c r="B79" s="21"/>
      <c r="C79" s="21"/>
      <c r="D79" s="21"/>
      <c r="E79" s="21"/>
      <c r="F79" s="21"/>
      <c r="G79" s="21"/>
      <c r="H79" s="21"/>
    </row>
    <row r="80" spans="2:8" x14ac:dyDescent="0.2">
      <c r="B80" s="21"/>
      <c r="C80" s="21"/>
      <c r="D80" s="21"/>
      <c r="E80" s="21"/>
      <c r="F80" s="21"/>
      <c r="G80" s="21"/>
      <c r="H80" s="21"/>
    </row>
    <row r="81" spans="2:8" x14ac:dyDescent="0.2">
      <c r="B81" s="21"/>
      <c r="C81" s="21"/>
      <c r="D81" s="21"/>
      <c r="E81" s="21"/>
      <c r="F81" s="21"/>
      <c r="G81" s="21"/>
      <c r="H81" s="21"/>
    </row>
    <row r="82" spans="2:8" x14ac:dyDescent="0.2">
      <c r="B82" s="21"/>
      <c r="C82" s="21"/>
      <c r="D82" s="21"/>
      <c r="E82" s="21"/>
      <c r="F82" s="21"/>
      <c r="G82" s="21"/>
      <c r="H82" s="21"/>
    </row>
    <row r="83" spans="2:8" x14ac:dyDescent="0.2">
      <c r="B83" s="21"/>
      <c r="C83" s="21"/>
      <c r="D83" s="21"/>
      <c r="E83" s="21"/>
      <c r="F83" s="21"/>
      <c r="G83" s="21"/>
      <c r="H83" s="21"/>
    </row>
    <row r="84" spans="2:8" x14ac:dyDescent="0.2">
      <c r="B84" s="21"/>
      <c r="C84" s="21"/>
      <c r="D84" s="21"/>
      <c r="E84" s="21"/>
      <c r="F84" s="21"/>
      <c r="G84" s="21"/>
      <c r="H84" s="21"/>
    </row>
    <row r="85" spans="2:8" x14ac:dyDescent="0.2">
      <c r="B85" s="21"/>
      <c r="C85" s="21"/>
      <c r="D85" s="21"/>
      <c r="E85" s="21"/>
      <c r="F85" s="21"/>
      <c r="G85" s="21"/>
      <c r="H85" s="21"/>
    </row>
    <row r="86" spans="2:8" x14ac:dyDescent="0.2">
      <c r="B86" s="21"/>
      <c r="C86" s="21"/>
      <c r="D86" s="21"/>
      <c r="E86" s="21"/>
      <c r="F86" s="21"/>
      <c r="G86" s="21"/>
      <c r="H86" s="21"/>
    </row>
    <row r="87" spans="2:8" x14ac:dyDescent="0.2">
      <c r="B87" s="21"/>
      <c r="C87" s="21"/>
      <c r="D87" s="21"/>
      <c r="E87" s="21"/>
      <c r="F87" s="21"/>
      <c r="G87" s="21"/>
      <c r="H87" s="21"/>
    </row>
    <row r="88" spans="2:8" x14ac:dyDescent="0.2">
      <c r="B88" s="21"/>
      <c r="C88" s="21"/>
      <c r="D88" s="21"/>
      <c r="E88" s="21"/>
      <c r="F88" s="21"/>
      <c r="G88" s="21"/>
      <c r="H88" s="21"/>
    </row>
    <row r="89" spans="2:8" x14ac:dyDescent="0.2">
      <c r="B89" s="21"/>
      <c r="C89" s="21"/>
      <c r="D89" s="21"/>
      <c r="E89" s="21"/>
      <c r="F89" s="21"/>
      <c r="G89" s="21"/>
      <c r="H89" s="21"/>
    </row>
    <row r="90" spans="2:8" x14ac:dyDescent="0.2">
      <c r="B90" s="21"/>
      <c r="C90" s="21"/>
      <c r="D90" s="21"/>
      <c r="E90" s="21"/>
      <c r="F90" s="21"/>
      <c r="G90" s="21"/>
      <c r="H90" s="21"/>
    </row>
    <row r="91" spans="2:8" x14ac:dyDescent="0.2">
      <c r="B91" s="21"/>
      <c r="C91" s="21"/>
      <c r="D91" s="21"/>
      <c r="E91" s="21"/>
      <c r="F91" s="21"/>
      <c r="G91" s="21"/>
      <c r="H91" s="21"/>
    </row>
    <row r="92" spans="2:8" x14ac:dyDescent="0.2">
      <c r="B92" s="21"/>
      <c r="C92" s="21"/>
      <c r="D92" s="21"/>
      <c r="E92" s="21"/>
      <c r="F92" s="21"/>
      <c r="G92" s="21"/>
      <c r="H92" s="21"/>
    </row>
    <row r="93" spans="2:8" x14ac:dyDescent="0.2">
      <c r="B93" s="21"/>
      <c r="C93" s="21"/>
      <c r="D93" s="21"/>
      <c r="E93" s="21"/>
      <c r="F93" s="21"/>
      <c r="G93" s="21"/>
      <c r="H93" s="21"/>
    </row>
    <row r="94" spans="2:8" x14ac:dyDescent="0.2">
      <c r="B94" s="21"/>
      <c r="C94" s="21"/>
      <c r="D94" s="21"/>
      <c r="E94" s="21"/>
      <c r="F94" s="21"/>
      <c r="G94" s="21"/>
      <c r="H94" s="21"/>
    </row>
    <row r="95" spans="2:8" x14ac:dyDescent="0.2">
      <c r="B95" s="21"/>
      <c r="C95" s="21"/>
      <c r="D95" s="21"/>
      <c r="E95" s="21"/>
      <c r="F95" s="21"/>
      <c r="G95" s="21"/>
      <c r="H95" s="21"/>
    </row>
    <row r="96" spans="2:8" x14ac:dyDescent="0.2">
      <c r="B96" s="21"/>
      <c r="C96" s="21"/>
      <c r="D96" s="21"/>
      <c r="E96" s="21"/>
      <c r="F96" s="21"/>
      <c r="G96" s="21"/>
      <c r="H96" s="21"/>
    </row>
    <row r="97" spans="2:8" x14ac:dyDescent="0.2">
      <c r="B97" s="21"/>
      <c r="C97" s="21"/>
      <c r="D97" s="21"/>
      <c r="E97" s="21"/>
      <c r="F97" s="21"/>
      <c r="G97" s="21"/>
      <c r="H97" s="21"/>
    </row>
    <row r="98" spans="2:8" x14ac:dyDescent="0.2">
      <c r="B98" s="21"/>
      <c r="C98" s="21"/>
      <c r="D98" s="21"/>
      <c r="E98" s="21"/>
      <c r="F98" s="21"/>
      <c r="G98" s="21"/>
      <c r="H98" s="21"/>
    </row>
    <row r="99" spans="2:8" x14ac:dyDescent="0.2">
      <c r="B99" s="21"/>
      <c r="C99" s="21"/>
      <c r="D99" s="21"/>
      <c r="E99" s="21"/>
      <c r="F99" s="21"/>
      <c r="G99" s="21"/>
      <c r="H99" s="21"/>
    </row>
    <row r="100" spans="2:8" x14ac:dyDescent="0.2">
      <c r="B100" s="21"/>
      <c r="C100" s="21"/>
      <c r="D100" s="21"/>
      <c r="E100" s="21"/>
      <c r="F100" s="21"/>
      <c r="G100" s="21"/>
      <c r="H100" s="21"/>
    </row>
    <row r="101" spans="2:8" x14ac:dyDescent="0.2">
      <c r="B101" s="21"/>
      <c r="C101" s="21"/>
      <c r="D101" s="21"/>
      <c r="E101" s="21"/>
      <c r="F101" s="21"/>
      <c r="G101" s="21"/>
      <c r="H101" s="21"/>
    </row>
    <row r="102" spans="2:8" x14ac:dyDescent="0.2">
      <c r="B102" s="21"/>
      <c r="C102" s="21"/>
      <c r="D102" s="21"/>
      <c r="E102" s="21"/>
      <c r="F102" s="21"/>
      <c r="G102" s="21"/>
      <c r="H102" s="21"/>
    </row>
    <row r="103" spans="2:8" x14ac:dyDescent="0.2">
      <c r="B103" s="21"/>
      <c r="C103" s="21"/>
      <c r="D103" s="21"/>
      <c r="E103" s="21"/>
      <c r="F103" s="21"/>
      <c r="G103" s="21"/>
      <c r="H103" s="21"/>
    </row>
    <row r="104" spans="2:8" x14ac:dyDescent="0.2">
      <c r="B104" s="21"/>
      <c r="C104" s="21"/>
      <c r="D104" s="21"/>
      <c r="E104" s="21"/>
      <c r="F104" s="21"/>
      <c r="G104" s="21"/>
      <c r="H104" s="21"/>
    </row>
    <row r="105" spans="2:8" x14ac:dyDescent="0.2">
      <c r="B105" s="21"/>
      <c r="C105" s="21"/>
      <c r="D105" s="21"/>
      <c r="E105" s="21"/>
      <c r="F105" s="21"/>
      <c r="G105" s="21"/>
      <c r="H105" s="21"/>
    </row>
    <row r="106" spans="2:8" x14ac:dyDescent="0.2">
      <c r="B106" s="21"/>
      <c r="C106" s="21"/>
      <c r="D106" s="21"/>
      <c r="E106" s="21"/>
      <c r="F106" s="21"/>
      <c r="G106" s="21"/>
      <c r="H106" s="21"/>
    </row>
    <row r="107" spans="2:8" x14ac:dyDescent="0.2">
      <c r="B107" s="21"/>
      <c r="C107" s="21"/>
      <c r="D107" s="21"/>
      <c r="E107" s="21"/>
      <c r="F107" s="21"/>
      <c r="G107" s="21"/>
      <c r="H107" s="21"/>
    </row>
    <row r="108" spans="2:8" x14ac:dyDescent="0.2">
      <c r="B108" s="21"/>
      <c r="C108" s="21"/>
      <c r="D108" s="21"/>
      <c r="E108" s="21"/>
      <c r="F108" s="21"/>
      <c r="G108" s="21"/>
      <c r="H108" s="21"/>
    </row>
    <row r="109" spans="2:8" x14ac:dyDescent="0.2">
      <c r="B109" s="21"/>
      <c r="C109" s="21"/>
      <c r="D109" s="21"/>
      <c r="E109" s="21"/>
      <c r="F109" s="21"/>
      <c r="G109" s="21"/>
      <c r="H109" s="21"/>
    </row>
    <row r="110" spans="2:8" x14ac:dyDescent="0.2">
      <c r="B110" s="21"/>
      <c r="C110" s="21"/>
      <c r="D110" s="21"/>
      <c r="E110" s="21"/>
      <c r="F110" s="21"/>
      <c r="G110" s="21"/>
      <c r="H110" s="21"/>
    </row>
    <row r="111" spans="2:8" x14ac:dyDescent="0.2">
      <c r="B111" s="21"/>
      <c r="C111" s="21"/>
      <c r="D111" s="21"/>
      <c r="E111" s="21"/>
      <c r="F111" s="21"/>
      <c r="G111" s="21"/>
      <c r="H111" s="21"/>
    </row>
    <row r="112" spans="2:8" x14ac:dyDescent="0.2">
      <c r="B112" s="21"/>
      <c r="C112" s="21"/>
      <c r="D112" s="21"/>
      <c r="E112" s="21"/>
      <c r="F112" s="21"/>
      <c r="G112" s="21"/>
      <c r="H112" s="21"/>
    </row>
    <row r="113" spans="2:8" x14ac:dyDescent="0.2">
      <c r="B113" s="21"/>
      <c r="C113" s="21"/>
      <c r="D113" s="21"/>
      <c r="E113" s="21"/>
      <c r="F113" s="21"/>
      <c r="G113" s="21"/>
      <c r="H113" s="21"/>
    </row>
    <row r="114" spans="2:8" x14ac:dyDescent="0.2">
      <c r="B114" s="21"/>
      <c r="C114" s="21"/>
      <c r="D114" s="21"/>
      <c r="E114" s="21"/>
      <c r="F114" s="21"/>
      <c r="G114" s="21"/>
      <c r="H114" s="21"/>
    </row>
    <row r="115" spans="2:8" x14ac:dyDescent="0.2">
      <c r="B115" s="21"/>
      <c r="C115" s="21"/>
      <c r="D115" s="21"/>
      <c r="E115" s="21"/>
      <c r="F115" s="21"/>
      <c r="G115" s="21"/>
      <c r="H115" s="21"/>
    </row>
    <row r="116" spans="2:8" x14ac:dyDescent="0.2">
      <c r="B116" s="21"/>
      <c r="C116" s="21"/>
      <c r="D116" s="21"/>
      <c r="E116" s="21"/>
      <c r="F116" s="21"/>
      <c r="G116" s="21"/>
      <c r="H116" s="21"/>
    </row>
    <row r="117" spans="2:8" x14ac:dyDescent="0.2">
      <c r="B117" s="21"/>
      <c r="C117" s="21"/>
      <c r="D117" s="21"/>
      <c r="E117" s="21"/>
      <c r="F117" s="21"/>
      <c r="G117" s="21"/>
      <c r="H117" s="21"/>
    </row>
    <row r="118" spans="2:8" x14ac:dyDescent="0.2">
      <c r="B118" s="21"/>
      <c r="C118" s="21"/>
      <c r="D118" s="21"/>
      <c r="E118" s="21"/>
      <c r="F118" s="21"/>
      <c r="G118" s="21"/>
      <c r="H118" s="21"/>
    </row>
    <row r="119" spans="2:8" s="21" customFormat="1" x14ac:dyDescent="0.2"/>
    <row r="120" spans="2:8" s="21" customFormat="1" x14ac:dyDescent="0.2"/>
    <row r="121" spans="2:8" s="21" customFormat="1" x14ac:dyDescent="0.2"/>
    <row r="122" spans="2:8" s="21" customFormat="1" x14ac:dyDescent="0.2"/>
    <row r="123" spans="2:8" s="21" customFormat="1" x14ac:dyDescent="0.2"/>
    <row r="124" spans="2:8" s="21" customFormat="1" x14ac:dyDescent="0.2"/>
    <row r="125" spans="2:8" s="21" customFormat="1" x14ac:dyDescent="0.2"/>
    <row r="126" spans="2:8" s="21" customFormat="1" x14ac:dyDescent="0.2"/>
    <row r="127" spans="2:8" s="21" customFormat="1" x14ac:dyDescent="0.2"/>
    <row r="128" spans="2:8" s="21" customFormat="1" x14ac:dyDescent="0.2"/>
    <row r="129" s="21" customFormat="1" x14ac:dyDescent="0.2"/>
    <row r="130" s="21" customFormat="1" x14ac:dyDescent="0.2"/>
    <row r="131" s="21" customFormat="1" x14ac:dyDescent="0.2"/>
    <row r="132" s="21" customFormat="1" x14ac:dyDescent="0.2"/>
    <row r="133" s="21" customFormat="1" x14ac:dyDescent="0.2"/>
    <row r="134" s="21" customFormat="1" x14ac:dyDescent="0.2"/>
    <row r="135" s="21" customFormat="1" x14ac:dyDescent="0.2"/>
    <row r="136" s="21" customFormat="1" x14ac:dyDescent="0.2"/>
    <row r="137" s="21" customFormat="1" x14ac:dyDescent="0.2"/>
    <row r="138" s="21" customFormat="1" x14ac:dyDescent="0.2"/>
    <row r="139" s="21" customFormat="1" x14ac:dyDescent="0.2"/>
    <row r="140" s="21" customFormat="1" x14ac:dyDescent="0.2"/>
    <row r="141" s="21" customFormat="1" x14ac:dyDescent="0.2"/>
    <row r="142" s="21" customFormat="1" x14ac:dyDescent="0.2"/>
    <row r="143" s="21" customFormat="1" x14ac:dyDescent="0.2"/>
    <row r="144" s="21" customFormat="1" x14ac:dyDescent="0.2"/>
    <row r="145" s="21" customFormat="1" x14ac:dyDescent="0.2"/>
    <row r="146" s="21" customFormat="1" x14ac:dyDescent="0.2"/>
    <row r="147" s="21" customFormat="1" x14ac:dyDescent="0.2"/>
    <row r="148" s="21" customFormat="1" x14ac:dyDescent="0.2"/>
    <row r="149" s="21" customFormat="1" x14ac:dyDescent="0.2"/>
    <row r="150" s="21" customFormat="1" x14ac:dyDescent="0.2"/>
    <row r="151" s="21" customFormat="1" x14ac:dyDescent="0.2"/>
    <row r="152" s="21" customFormat="1" x14ac:dyDescent="0.2"/>
    <row r="153" s="21" customFormat="1" x14ac:dyDescent="0.2"/>
    <row r="154" s="21" customFormat="1" x14ac:dyDescent="0.2"/>
    <row r="155" s="21" customFormat="1" x14ac:dyDescent="0.2"/>
    <row r="156" s="21" customFormat="1" x14ac:dyDescent="0.2"/>
    <row r="157" s="21" customFormat="1" x14ac:dyDescent="0.2"/>
    <row r="158" s="21" customFormat="1" x14ac:dyDescent="0.2"/>
    <row r="159" s="21" customFormat="1" x14ac:dyDescent="0.2"/>
    <row r="160" s="21" customFormat="1" x14ac:dyDescent="0.2"/>
    <row r="161" s="21" customFormat="1" x14ac:dyDescent="0.2"/>
    <row r="162" s="21" customFormat="1" x14ac:dyDescent="0.2"/>
    <row r="163" s="21" customFormat="1" x14ac:dyDescent="0.2"/>
    <row r="164" s="21" customFormat="1" x14ac:dyDescent="0.2"/>
    <row r="165" s="21" customFormat="1" x14ac:dyDescent="0.2"/>
    <row r="166" s="21" customFormat="1" x14ac:dyDescent="0.2"/>
    <row r="167" s="21" customFormat="1" x14ac:dyDescent="0.2"/>
    <row r="168" s="21" customFormat="1" x14ac:dyDescent="0.2"/>
    <row r="169" s="21" customFormat="1" x14ac:dyDescent="0.2"/>
    <row r="170" s="21" customFormat="1" x14ac:dyDescent="0.2"/>
    <row r="171" s="21" customFormat="1" x14ac:dyDescent="0.2"/>
    <row r="172" s="21" customFormat="1" x14ac:dyDescent="0.2"/>
    <row r="173" s="21" customFormat="1" x14ac:dyDescent="0.2"/>
    <row r="174" s="21" customFormat="1" x14ac:dyDescent="0.2"/>
    <row r="175" s="21" customFormat="1" x14ac:dyDescent="0.2"/>
    <row r="176" s="21" customFormat="1" x14ac:dyDescent="0.2"/>
    <row r="177" s="21" customFormat="1" x14ac:dyDescent="0.2"/>
    <row r="178" s="21" customFormat="1" x14ac:dyDescent="0.2"/>
    <row r="179" s="21" customFormat="1" x14ac:dyDescent="0.2"/>
    <row r="180" s="21" customFormat="1" x14ac:dyDescent="0.2"/>
    <row r="181" s="21" customFormat="1" x14ac:dyDescent="0.2"/>
    <row r="182" s="21" customFormat="1" x14ac:dyDescent="0.2"/>
    <row r="183" s="21" customFormat="1" x14ac:dyDescent="0.2"/>
    <row r="184" s="21" customFormat="1" x14ac:dyDescent="0.2"/>
    <row r="185" s="21" customFormat="1" x14ac:dyDescent="0.2"/>
    <row r="186" s="21" customFormat="1" x14ac:dyDescent="0.2"/>
    <row r="187" s="21" customFormat="1" x14ac:dyDescent="0.2"/>
    <row r="188" s="21" customFormat="1" x14ac:dyDescent="0.2"/>
    <row r="189" s="21" customFormat="1" x14ac:dyDescent="0.2"/>
    <row r="190" s="21" customFormat="1" x14ac:dyDescent="0.2"/>
    <row r="191" s="21" customFormat="1" x14ac:dyDescent="0.2"/>
    <row r="192" s="21" customFormat="1" x14ac:dyDescent="0.2"/>
    <row r="193" s="21" customFormat="1" x14ac:dyDescent="0.2"/>
    <row r="194" s="21" customFormat="1" x14ac:dyDescent="0.2"/>
    <row r="195" s="21" customFormat="1" x14ac:dyDescent="0.2"/>
    <row r="196" s="21" customFormat="1" x14ac:dyDescent="0.2"/>
    <row r="197" s="21" customFormat="1" x14ac:dyDescent="0.2"/>
    <row r="198" s="21" customFormat="1" x14ac:dyDescent="0.2"/>
    <row r="199" s="21" customFormat="1" x14ac:dyDescent="0.2"/>
    <row r="200" s="21" customFormat="1" x14ac:dyDescent="0.2"/>
    <row r="201" s="21" customFormat="1" x14ac:dyDescent="0.2"/>
    <row r="202" s="21" customFormat="1" x14ac:dyDescent="0.2"/>
    <row r="203" s="21" customFormat="1" x14ac:dyDescent="0.2"/>
    <row r="204" s="21" customFormat="1" x14ac:dyDescent="0.2"/>
    <row r="205" s="21" customFormat="1" x14ac:dyDescent="0.2"/>
    <row r="206" s="21" customFormat="1" x14ac:dyDescent="0.2"/>
    <row r="207" s="21" customFormat="1" x14ac:dyDescent="0.2"/>
    <row r="208" s="21" customFormat="1" x14ac:dyDescent="0.2"/>
    <row r="209" s="21" customFormat="1" x14ac:dyDescent="0.2"/>
    <row r="210" s="21" customFormat="1" x14ac:dyDescent="0.2"/>
    <row r="211" s="21" customFormat="1" x14ac:dyDescent="0.2"/>
    <row r="212" s="21" customFormat="1" x14ac:dyDescent="0.2"/>
    <row r="213" s="21" customFormat="1" x14ac:dyDescent="0.2"/>
    <row r="214" s="21" customFormat="1" x14ac:dyDescent="0.2"/>
    <row r="215" s="21" customFormat="1" x14ac:dyDescent="0.2"/>
    <row r="216" s="21" customFormat="1" x14ac:dyDescent="0.2"/>
    <row r="217" s="21" customFormat="1" x14ac:dyDescent="0.2"/>
    <row r="218" s="21" customFormat="1" x14ac:dyDescent="0.2"/>
    <row r="219" s="21" customFormat="1" x14ac:dyDescent="0.2"/>
    <row r="220" s="21" customFormat="1" x14ac:dyDescent="0.2"/>
    <row r="221" s="21" customFormat="1" x14ac:dyDescent="0.2"/>
    <row r="222" s="21" customFormat="1" x14ac:dyDescent="0.2"/>
    <row r="223" s="21" customFormat="1" x14ac:dyDescent="0.2"/>
    <row r="224" s="21" customFormat="1" x14ac:dyDescent="0.2"/>
    <row r="225" s="21" customFormat="1" x14ac:dyDescent="0.2"/>
    <row r="226" s="21" customFormat="1" x14ac:dyDescent="0.2"/>
    <row r="227" s="21" customFormat="1" x14ac:dyDescent="0.2"/>
    <row r="228" s="21" customFormat="1" x14ac:dyDescent="0.2"/>
    <row r="229" s="21" customFormat="1" x14ac:dyDescent="0.2"/>
    <row r="230" s="21" customFormat="1" x14ac:dyDescent="0.2"/>
    <row r="231" s="21" customFormat="1" x14ac:dyDescent="0.2"/>
    <row r="232" s="21" customFormat="1" x14ac:dyDescent="0.2"/>
    <row r="233" s="21" customFormat="1" x14ac:dyDescent="0.2"/>
    <row r="234" s="21" customFormat="1" x14ac:dyDescent="0.2"/>
    <row r="235" s="21" customFormat="1" x14ac:dyDescent="0.2"/>
    <row r="236" s="21" customFormat="1" x14ac:dyDescent="0.2"/>
    <row r="237" s="21" customFormat="1" x14ac:dyDescent="0.2"/>
    <row r="238" s="21" customFormat="1" x14ac:dyDescent="0.2"/>
    <row r="239" s="21" customFormat="1" x14ac:dyDescent="0.2"/>
    <row r="240" s="21" customFormat="1" x14ac:dyDescent="0.2"/>
    <row r="241" s="21" customFormat="1" x14ac:dyDescent="0.2"/>
    <row r="242" s="21" customFormat="1" x14ac:dyDescent="0.2"/>
    <row r="243" s="21" customFormat="1" x14ac:dyDescent="0.2"/>
    <row r="244" s="21" customFormat="1" x14ac:dyDescent="0.2"/>
    <row r="245" s="21" customFormat="1" x14ac:dyDescent="0.2"/>
    <row r="246" s="21" customFormat="1" x14ac:dyDescent="0.2"/>
    <row r="247" s="21" customFormat="1" x14ac:dyDescent="0.2"/>
    <row r="248" s="21" customFormat="1" x14ac:dyDescent="0.2"/>
    <row r="249" s="21" customFormat="1" x14ac:dyDescent="0.2"/>
    <row r="250" s="21" customFormat="1" x14ac:dyDescent="0.2"/>
    <row r="251" s="21" customFormat="1" x14ac:dyDescent="0.2"/>
    <row r="252" s="21" customFormat="1" x14ac:dyDescent="0.2"/>
    <row r="253" s="21" customFormat="1" x14ac:dyDescent="0.2"/>
    <row r="254" s="21" customFormat="1" x14ac:dyDescent="0.2"/>
    <row r="255" s="21" customFormat="1" x14ac:dyDescent="0.2"/>
    <row r="256" s="21" customFormat="1" x14ac:dyDescent="0.2"/>
    <row r="257" s="21" customFormat="1" x14ac:dyDescent="0.2"/>
    <row r="258" s="21" customFormat="1" x14ac:dyDescent="0.2"/>
    <row r="259" s="21" customFormat="1" x14ac:dyDescent="0.2"/>
    <row r="260" s="21" customFormat="1" x14ac:dyDescent="0.2"/>
    <row r="261" s="21" customFormat="1" x14ac:dyDescent="0.2"/>
    <row r="262" s="21" customFormat="1" x14ac:dyDescent="0.2"/>
    <row r="263" s="21" customFormat="1" x14ac:dyDescent="0.2"/>
    <row r="264" s="21" customFormat="1" x14ac:dyDescent="0.2"/>
    <row r="265" s="21" customFormat="1" x14ac:dyDescent="0.2"/>
    <row r="266" s="21" customFormat="1" x14ac:dyDescent="0.2"/>
    <row r="267" s="21" customFormat="1" x14ac:dyDescent="0.2"/>
    <row r="268" s="21" customFormat="1" x14ac:dyDescent="0.2"/>
    <row r="269" s="21" customFormat="1" x14ac:dyDescent="0.2"/>
    <row r="270" s="21" customFormat="1" x14ac:dyDescent="0.2"/>
    <row r="271" s="21" customFormat="1" x14ac:dyDescent="0.2"/>
    <row r="272" s="21" customFormat="1" x14ac:dyDescent="0.2"/>
    <row r="273" s="21" customFormat="1" x14ac:dyDescent="0.2"/>
    <row r="274" s="21" customFormat="1" x14ac:dyDescent="0.2"/>
    <row r="275" s="21" customFormat="1" x14ac:dyDescent="0.2"/>
    <row r="276" s="21" customFormat="1" x14ac:dyDescent="0.2"/>
    <row r="277" s="21" customFormat="1" x14ac:dyDescent="0.2"/>
    <row r="278" s="21" customFormat="1" x14ac:dyDescent="0.2"/>
    <row r="279" s="21" customFormat="1" x14ac:dyDescent="0.2"/>
    <row r="280" s="21" customFormat="1" x14ac:dyDescent="0.2"/>
    <row r="281" s="21" customFormat="1" x14ac:dyDescent="0.2"/>
    <row r="282" s="21" customFormat="1" x14ac:dyDescent="0.2"/>
    <row r="283" s="21" customFormat="1" x14ac:dyDescent="0.2"/>
    <row r="284" s="21" customFormat="1" x14ac:dyDescent="0.2"/>
    <row r="285" s="21" customFormat="1" x14ac:dyDescent="0.2"/>
    <row r="286" s="21" customFormat="1" x14ac:dyDescent="0.2"/>
    <row r="287" s="21" customFormat="1" x14ac:dyDescent="0.2"/>
    <row r="288" s="21" customFormat="1" x14ac:dyDescent="0.2"/>
    <row r="289" s="21" customFormat="1" x14ac:dyDescent="0.2"/>
    <row r="290" s="21" customFormat="1" x14ac:dyDescent="0.2"/>
    <row r="291" s="21" customFormat="1" x14ac:dyDescent="0.2"/>
    <row r="292" s="21" customFormat="1" x14ac:dyDescent="0.2"/>
    <row r="293" s="21" customFormat="1" x14ac:dyDescent="0.2"/>
    <row r="294" s="21" customFormat="1" x14ac:dyDescent="0.2"/>
    <row r="295" s="21" customFormat="1" x14ac:dyDescent="0.2"/>
    <row r="296" s="21" customFormat="1" x14ac:dyDescent="0.2"/>
    <row r="297" s="21" customFormat="1" x14ac:dyDescent="0.2"/>
    <row r="298" s="21" customFormat="1" x14ac:dyDescent="0.2"/>
    <row r="299" s="21" customFormat="1" x14ac:dyDescent="0.2"/>
    <row r="300" s="21" customFormat="1" x14ac:dyDescent="0.2"/>
    <row r="301" s="21" customFormat="1" x14ac:dyDescent="0.2"/>
    <row r="302" s="21" customFormat="1" x14ac:dyDescent="0.2"/>
    <row r="303" s="21" customFormat="1" x14ac:dyDescent="0.2"/>
    <row r="304" s="21" customFormat="1" x14ac:dyDescent="0.2"/>
    <row r="305" s="21" customFormat="1" x14ac:dyDescent="0.2"/>
    <row r="306" s="21" customFormat="1" x14ac:dyDescent="0.2"/>
    <row r="307" s="21" customFormat="1" x14ac:dyDescent="0.2"/>
    <row r="308" s="21" customFormat="1" x14ac:dyDescent="0.2"/>
    <row r="309" s="21" customFormat="1" x14ac:dyDescent="0.2"/>
    <row r="310" s="21" customFormat="1" x14ac:dyDescent="0.2"/>
    <row r="311" s="21" customFormat="1" x14ac:dyDescent="0.2"/>
    <row r="312" s="21" customFormat="1" x14ac:dyDescent="0.2"/>
    <row r="313" s="21" customFormat="1" x14ac:dyDescent="0.2"/>
    <row r="314" s="21" customFormat="1" x14ac:dyDescent="0.2"/>
    <row r="315" s="21" customFormat="1" x14ac:dyDescent="0.2"/>
    <row r="316" s="21" customFormat="1" x14ac:dyDescent="0.2"/>
    <row r="317" s="21" customFormat="1" x14ac:dyDescent="0.2"/>
    <row r="318" s="21" customFormat="1" x14ac:dyDescent="0.2"/>
    <row r="319" s="21" customFormat="1" x14ac:dyDescent="0.2"/>
    <row r="320" s="21" customFormat="1" x14ac:dyDescent="0.2"/>
    <row r="321" s="21" customFormat="1" x14ac:dyDescent="0.2"/>
    <row r="322" s="21" customFormat="1" x14ac:dyDescent="0.2"/>
    <row r="323" s="21" customFormat="1" x14ac:dyDescent="0.2"/>
    <row r="324" s="21" customFormat="1" x14ac:dyDescent="0.2"/>
    <row r="325" s="21" customFormat="1" x14ac:dyDescent="0.2"/>
    <row r="326" s="21" customFormat="1" x14ac:dyDescent="0.2"/>
    <row r="327" s="21" customFormat="1" x14ac:dyDescent="0.2"/>
    <row r="328" s="21" customFormat="1" x14ac:dyDescent="0.2"/>
    <row r="329" s="21" customFormat="1" x14ac:dyDescent="0.2"/>
    <row r="330" s="21" customFormat="1" x14ac:dyDescent="0.2"/>
    <row r="331" s="21" customFormat="1" x14ac:dyDescent="0.2"/>
    <row r="332" s="21" customFormat="1" x14ac:dyDescent="0.2"/>
    <row r="333" s="21" customFormat="1" x14ac:dyDescent="0.2"/>
    <row r="334" s="21" customFormat="1" x14ac:dyDescent="0.2"/>
    <row r="335" s="21" customFormat="1" x14ac:dyDescent="0.2"/>
    <row r="336" s="21" customFormat="1" x14ac:dyDescent="0.2"/>
    <row r="337" s="21" customFormat="1" x14ac:dyDescent="0.2"/>
    <row r="338" s="21" customFormat="1" x14ac:dyDescent="0.2"/>
    <row r="339" s="21" customFormat="1" x14ac:dyDescent="0.2"/>
    <row r="340" s="21" customFormat="1" x14ac:dyDescent="0.2"/>
    <row r="341" s="21" customFormat="1" x14ac:dyDescent="0.2"/>
    <row r="342" s="21" customFormat="1" x14ac:dyDescent="0.2"/>
    <row r="343" s="21" customFormat="1" x14ac:dyDescent="0.2"/>
    <row r="344" s="21" customFormat="1" x14ac:dyDescent="0.2"/>
    <row r="345" s="21" customFormat="1" x14ac:dyDescent="0.2"/>
    <row r="346" s="21" customFormat="1" x14ac:dyDescent="0.2"/>
    <row r="347" s="21" customFormat="1" x14ac:dyDescent="0.2"/>
    <row r="348" s="21" customFormat="1" x14ac:dyDescent="0.2"/>
    <row r="349" s="21" customFormat="1" x14ac:dyDescent="0.2"/>
    <row r="350" s="21" customFormat="1" x14ac:dyDescent="0.2"/>
    <row r="351" s="21" customFormat="1" x14ac:dyDescent="0.2"/>
    <row r="352" s="21" customFormat="1" x14ac:dyDescent="0.2"/>
    <row r="353" s="21" customFormat="1" x14ac:dyDescent="0.2"/>
    <row r="354" s="21" customFormat="1" x14ac:dyDescent="0.2"/>
    <row r="355" s="21" customFormat="1" x14ac:dyDescent="0.2"/>
    <row r="356" s="21" customFormat="1" x14ac:dyDescent="0.2"/>
    <row r="357" s="21" customFormat="1" x14ac:dyDescent="0.2"/>
    <row r="358" s="21" customFormat="1" x14ac:dyDescent="0.2"/>
    <row r="359" s="21" customFormat="1" x14ac:dyDescent="0.2"/>
    <row r="360" s="21" customFormat="1" x14ac:dyDescent="0.2"/>
    <row r="361" s="21" customFormat="1" x14ac:dyDescent="0.2"/>
    <row r="362" s="21" customFormat="1" x14ac:dyDescent="0.2"/>
    <row r="363" s="21" customFormat="1" x14ac:dyDescent="0.2"/>
    <row r="364" s="21" customFormat="1" x14ac:dyDescent="0.2"/>
    <row r="365" s="21" customFormat="1" x14ac:dyDescent="0.2"/>
    <row r="366" s="21" customFormat="1" x14ac:dyDescent="0.2"/>
    <row r="367" s="21" customFormat="1" x14ac:dyDescent="0.2"/>
    <row r="368" s="21" customFormat="1" x14ac:dyDescent="0.2"/>
    <row r="369" s="21" customFormat="1" x14ac:dyDescent="0.2"/>
    <row r="370" s="21" customFormat="1" x14ac:dyDescent="0.2"/>
    <row r="371" s="21" customFormat="1" x14ac:dyDescent="0.2"/>
    <row r="372" s="21" customFormat="1" x14ac:dyDescent="0.2"/>
    <row r="373" s="21" customFormat="1" x14ac:dyDescent="0.2"/>
    <row r="374" s="21" customFormat="1" x14ac:dyDescent="0.2"/>
    <row r="375" s="21" customFormat="1" x14ac:dyDescent="0.2"/>
    <row r="376" s="21" customFormat="1" x14ac:dyDescent="0.2"/>
    <row r="377" s="21" customFormat="1" x14ac:dyDescent="0.2"/>
    <row r="378" s="21" customFormat="1" x14ac:dyDescent="0.2"/>
    <row r="379" s="21" customFormat="1" x14ac:dyDescent="0.2"/>
    <row r="380" s="21" customFormat="1" x14ac:dyDescent="0.2"/>
    <row r="381" s="21" customFormat="1" x14ac:dyDescent="0.2"/>
    <row r="382" s="21" customFormat="1" x14ac:dyDescent="0.2"/>
    <row r="383" s="21" customFormat="1" x14ac:dyDescent="0.2"/>
    <row r="384" s="21" customFormat="1" x14ac:dyDescent="0.2"/>
    <row r="385" s="21" customFormat="1" x14ac:dyDescent="0.2"/>
    <row r="386" s="21" customFormat="1" x14ac:dyDescent="0.2"/>
    <row r="387" s="21" customFormat="1" x14ac:dyDescent="0.2"/>
    <row r="388" s="21" customFormat="1" x14ac:dyDescent="0.2"/>
    <row r="389" s="21" customFormat="1" x14ac:dyDescent="0.2"/>
    <row r="390" s="21" customFormat="1" x14ac:dyDescent="0.2"/>
    <row r="391" s="21" customFormat="1" x14ac:dyDescent="0.2"/>
    <row r="392" s="21" customFormat="1" x14ac:dyDescent="0.2"/>
    <row r="393" s="21" customFormat="1" x14ac:dyDescent="0.2"/>
    <row r="394" s="21" customFormat="1" x14ac:dyDescent="0.2"/>
    <row r="395" s="21" customFormat="1" x14ac:dyDescent="0.2"/>
    <row r="396" s="21" customFormat="1" x14ac:dyDescent="0.2"/>
    <row r="397" s="21" customFormat="1" x14ac:dyDescent="0.2"/>
    <row r="398" s="21" customFormat="1" x14ac:dyDescent="0.2"/>
    <row r="399" s="21" customFormat="1" x14ac:dyDescent="0.2"/>
    <row r="400" s="21" customFormat="1" x14ac:dyDescent="0.2"/>
    <row r="401" s="21" customFormat="1" x14ac:dyDescent="0.2"/>
    <row r="402" s="21" customFormat="1" x14ac:dyDescent="0.2"/>
    <row r="403" s="21" customFormat="1" x14ac:dyDescent="0.2"/>
    <row r="404" s="21" customFormat="1" x14ac:dyDescent="0.2"/>
    <row r="405" s="21" customFormat="1" x14ac:dyDescent="0.2"/>
    <row r="406" s="21" customFormat="1" x14ac:dyDescent="0.2"/>
    <row r="407" s="21" customFormat="1" x14ac:dyDescent="0.2"/>
    <row r="408" s="21" customFormat="1" x14ac:dyDescent="0.2"/>
    <row r="409" s="21" customFormat="1" x14ac:dyDescent="0.2"/>
    <row r="410" s="21" customFormat="1" x14ac:dyDescent="0.2"/>
    <row r="411" s="21" customFormat="1" x14ac:dyDescent="0.2"/>
    <row r="412" s="21" customFormat="1" x14ac:dyDescent="0.2"/>
    <row r="413" s="21" customFormat="1" x14ac:dyDescent="0.2"/>
    <row r="414" s="21" customFormat="1" x14ac:dyDescent="0.2"/>
    <row r="415" s="21" customFormat="1" x14ac:dyDescent="0.2"/>
    <row r="416" s="21" customFormat="1" x14ac:dyDescent="0.2"/>
    <row r="417" s="21" customFormat="1" x14ac:dyDescent="0.2"/>
    <row r="418" s="21" customFormat="1" x14ac:dyDescent="0.2"/>
    <row r="419" s="21" customFormat="1" x14ac:dyDescent="0.2"/>
    <row r="420" s="21" customFormat="1" x14ac:dyDescent="0.2"/>
    <row r="421" s="21" customFormat="1" x14ac:dyDescent="0.2"/>
    <row r="422" s="21" customFormat="1" x14ac:dyDescent="0.2"/>
    <row r="423" s="21" customFormat="1" x14ac:dyDescent="0.2"/>
    <row r="424" s="21" customFormat="1" x14ac:dyDescent="0.2"/>
    <row r="425" s="21" customFormat="1" x14ac:dyDescent="0.2"/>
    <row r="426" s="21" customFormat="1" x14ac:dyDescent="0.2"/>
    <row r="427" s="21" customFormat="1" x14ac:dyDescent="0.2"/>
    <row r="428" s="21" customFormat="1" x14ac:dyDescent="0.2"/>
    <row r="429" s="21" customFormat="1" x14ac:dyDescent="0.2"/>
    <row r="430" s="21" customFormat="1" x14ac:dyDescent="0.2"/>
    <row r="431" s="21" customFormat="1" x14ac:dyDescent="0.2"/>
    <row r="432" s="21" customFormat="1" x14ac:dyDescent="0.2"/>
    <row r="433" s="21" customFormat="1" x14ac:dyDescent="0.2"/>
    <row r="434" s="21" customFormat="1" x14ac:dyDescent="0.2"/>
    <row r="435" s="21" customFormat="1" x14ac:dyDescent="0.2"/>
    <row r="436" s="21" customFormat="1" x14ac:dyDescent="0.2"/>
    <row r="437" s="21" customFormat="1" x14ac:dyDescent="0.2"/>
    <row r="438" s="21" customFormat="1" x14ac:dyDescent="0.2"/>
    <row r="439" s="21" customFormat="1" x14ac:dyDescent="0.2"/>
    <row r="440" s="21" customFormat="1" x14ac:dyDescent="0.2"/>
    <row r="441" s="21" customFormat="1" x14ac:dyDescent="0.2"/>
    <row r="442" s="21" customFormat="1" x14ac:dyDescent="0.2"/>
    <row r="443" s="21" customFormat="1" x14ac:dyDescent="0.2"/>
    <row r="444" s="21" customFormat="1" x14ac:dyDescent="0.2"/>
    <row r="445" s="21" customFormat="1" x14ac:dyDescent="0.2"/>
    <row r="446" s="21" customFormat="1" x14ac:dyDescent="0.2"/>
    <row r="447" s="21" customFormat="1" x14ac:dyDescent="0.2"/>
    <row r="448" s="21" customFormat="1" x14ac:dyDescent="0.2"/>
    <row r="449" s="21" customFormat="1" x14ac:dyDescent="0.2"/>
    <row r="450" s="21" customFormat="1" x14ac:dyDescent="0.2"/>
    <row r="451" s="21" customFormat="1" x14ac:dyDescent="0.2"/>
    <row r="452" s="21" customFormat="1" x14ac:dyDescent="0.2"/>
    <row r="453" s="21" customFormat="1" x14ac:dyDescent="0.2"/>
    <row r="454" s="21" customFormat="1" x14ac:dyDescent="0.2"/>
    <row r="455" s="21" customFormat="1" x14ac:dyDescent="0.2"/>
    <row r="456" s="21" customFormat="1" x14ac:dyDescent="0.2"/>
    <row r="457" s="21" customFormat="1" x14ac:dyDescent="0.2"/>
    <row r="458" s="21" customFormat="1" x14ac:dyDescent="0.2"/>
    <row r="459" s="21" customFormat="1" x14ac:dyDescent="0.2"/>
    <row r="460" s="21" customFormat="1" x14ac:dyDescent="0.2"/>
    <row r="461" s="21" customFormat="1" x14ac:dyDescent="0.2"/>
    <row r="462" s="21" customFormat="1" x14ac:dyDescent="0.2"/>
    <row r="463" s="21" customFormat="1" x14ac:dyDescent="0.2"/>
    <row r="464" s="21" customFormat="1" x14ac:dyDescent="0.2"/>
    <row r="465" s="21" customFormat="1" x14ac:dyDescent="0.2"/>
    <row r="466" s="21" customFormat="1" x14ac:dyDescent="0.2"/>
    <row r="467" s="21" customFormat="1" x14ac:dyDescent="0.2"/>
    <row r="468" s="21" customFormat="1" x14ac:dyDescent="0.2"/>
    <row r="469" s="21" customFormat="1" x14ac:dyDescent="0.2"/>
    <row r="470" s="21" customFormat="1" x14ac:dyDescent="0.2"/>
    <row r="471" s="21" customFormat="1" x14ac:dyDescent="0.2"/>
    <row r="472" s="21" customFormat="1" x14ac:dyDescent="0.2"/>
    <row r="473" s="21" customFormat="1" x14ac:dyDescent="0.2"/>
    <row r="474" s="21" customFormat="1" x14ac:dyDescent="0.2"/>
    <row r="475" s="21" customFormat="1" x14ac:dyDescent="0.2"/>
    <row r="476" s="21" customFormat="1" x14ac:dyDescent="0.2"/>
    <row r="477" s="21" customFormat="1" x14ac:dyDescent="0.2"/>
    <row r="478" s="21" customFormat="1" x14ac:dyDescent="0.2"/>
    <row r="479" s="21" customFormat="1" x14ac:dyDescent="0.2"/>
    <row r="480" s="21" customFormat="1" x14ac:dyDescent="0.2"/>
    <row r="481" s="21" customFormat="1" x14ac:dyDescent="0.2"/>
    <row r="482" s="21" customFormat="1" x14ac:dyDescent="0.2"/>
    <row r="483" s="21" customFormat="1" x14ac:dyDescent="0.2"/>
    <row r="484" s="21" customFormat="1" x14ac:dyDescent="0.2"/>
    <row r="485" s="21" customFormat="1" x14ac:dyDescent="0.2"/>
    <row r="486" s="21" customFormat="1" x14ac:dyDescent="0.2"/>
    <row r="487" s="21" customFormat="1" x14ac:dyDescent="0.2"/>
    <row r="488" s="21" customFormat="1" x14ac:dyDescent="0.2"/>
    <row r="489" s="21" customFormat="1" x14ac:dyDescent="0.2"/>
    <row r="490" s="21" customFormat="1" x14ac:dyDescent="0.2"/>
    <row r="491" s="21" customFormat="1" x14ac:dyDescent="0.2"/>
    <row r="492" s="21" customFormat="1" x14ac:dyDescent="0.2"/>
    <row r="493" s="21" customFormat="1" x14ac:dyDescent="0.2"/>
    <row r="494" s="21" customFormat="1" x14ac:dyDescent="0.2"/>
    <row r="495" s="21" customFormat="1" x14ac:dyDescent="0.2"/>
    <row r="496" s="21" customFormat="1" x14ac:dyDescent="0.2"/>
    <row r="497" s="21" customFormat="1" x14ac:dyDescent="0.2"/>
    <row r="498" s="21" customFormat="1" x14ac:dyDescent="0.2"/>
    <row r="499" s="21" customFormat="1" x14ac:dyDescent="0.2"/>
    <row r="500" s="21" customFormat="1" x14ac:dyDescent="0.2"/>
    <row r="501" s="21" customFormat="1" x14ac:dyDescent="0.2"/>
    <row r="502" s="21" customFormat="1" x14ac:dyDescent="0.2"/>
    <row r="503" s="21" customFormat="1" x14ac:dyDescent="0.2"/>
    <row r="504" s="21" customFormat="1" x14ac:dyDescent="0.2"/>
    <row r="505" s="21" customFormat="1" x14ac:dyDescent="0.2"/>
    <row r="506" s="21" customFormat="1" x14ac:dyDescent="0.2"/>
    <row r="507" s="21" customFormat="1" x14ac:dyDescent="0.2"/>
    <row r="508" s="21" customFormat="1" x14ac:dyDescent="0.2"/>
    <row r="509" s="21" customFormat="1" x14ac:dyDescent="0.2"/>
    <row r="510" s="21" customFormat="1" x14ac:dyDescent="0.2"/>
    <row r="511" s="21" customFormat="1" x14ac:dyDescent="0.2"/>
    <row r="512" s="21" customFormat="1" x14ac:dyDescent="0.2"/>
    <row r="513" s="21" customFormat="1" x14ac:dyDescent="0.2"/>
    <row r="514" s="21" customFormat="1" x14ac:dyDescent="0.2"/>
    <row r="515" s="21" customFormat="1" x14ac:dyDescent="0.2"/>
    <row r="516" s="21" customFormat="1" x14ac:dyDescent="0.2"/>
    <row r="517" s="21" customFormat="1" x14ac:dyDescent="0.2"/>
    <row r="518" s="21" customFormat="1" x14ac:dyDescent="0.2"/>
    <row r="519" s="21" customFormat="1" x14ac:dyDescent="0.2"/>
    <row r="520" s="21" customFormat="1" x14ac:dyDescent="0.2"/>
    <row r="521" s="21" customFormat="1" x14ac:dyDescent="0.2"/>
    <row r="522" s="21" customFormat="1" x14ac:dyDescent="0.2"/>
    <row r="523" s="21" customFormat="1" x14ac:dyDescent="0.2"/>
    <row r="524" s="21" customFormat="1" x14ac:dyDescent="0.2"/>
    <row r="525" s="21" customFormat="1" x14ac:dyDescent="0.2"/>
    <row r="526" s="21" customFormat="1" x14ac:dyDescent="0.2"/>
    <row r="527" s="21" customFormat="1" x14ac:dyDescent="0.2"/>
    <row r="528" s="21" customFormat="1" x14ac:dyDescent="0.2"/>
    <row r="529" s="21" customFormat="1" x14ac:dyDescent="0.2"/>
    <row r="530" s="21" customFormat="1" x14ac:dyDescent="0.2"/>
    <row r="531" s="21" customFormat="1" x14ac:dyDescent="0.2"/>
    <row r="532" s="21" customFormat="1" x14ac:dyDescent="0.2"/>
    <row r="533" s="21" customFormat="1" x14ac:dyDescent="0.2"/>
    <row r="534" s="21" customFormat="1" x14ac:dyDescent="0.2"/>
    <row r="535" s="21" customFormat="1" x14ac:dyDescent="0.2"/>
    <row r="536" s="21" customFormat="1" x14ac:dyDescent="0.2"/>
    <row r="537" s="21" customFormat="1" x14ac:dyDescent="0.2"/>
    <row r="538" s="21" customFormat="1" x14ac:dyDescent="0.2"/>
    <row r="539" s="21" customFormat="1" x14ac:dyDescent="0.2"/>
    <row r="540" s="21" customFormat="1" x14ac:dyDescent="0.2"/>
    <row r="541" s="21" customFormat="1" x14ac:dyDescent="0.2"/>
    <row r="542" s="21" customFormat="1" x14ac:dyDescent="0.2"/>
    <row r="543" s="21" customFormat="1" x14ac:dyDescent="0.2"/>
    <row r="544" s="21" customFormat="1" x14ac:dyDescent="0.2"/>
    <row r="545" s="21" customFormat="1" x14ac:dyDescent="0.2"/>
    <row r="546" s="21" customFormat="1" x14ac:dyDescent="0.2"/>
    <row r="547" s="21" customFormat="1" x14ac:dyDescent="0.2"/>
    <row r="548" s="21" customFormat="1" x14ac:dyDescent="0.2"/>
    <row r="549" s="21" customFormat="1" x14ac:dyDescent="0.2"/>
    <row r="550" s="21" customFormat="1" x14ac:dyDescent="0.2"/>
    <row r="551" s="21" customFormat="1" x14ac:dyDescent="0.2"/>
    <row r="552" s="21" customFormat="1" x14ac:dyDescent="0.2"/>
    <row r="553" s="21" customFormat="1" x14ac:dyDescent="0.2"/>
    <row r="554" s="21" customFormat="1" x14ac:dyDescent="0.2"/>
    <row r="555" s="21" customFormat="1" x14ac:dyDescent="0.2"/>
    <row r="556" s="21" customFormat="1" x14ac:dyDescent="0.2"/>
    <row r="557" s="21" customFormat="1" x14ac:dyDescent="0.2"/>
    <row r="558" s="21" customFormat="1" x14ac:dyDescent="0.2"/>
    <row r="559" s="21" customFormat="1" x14ac:dyDescent="0.2"/>
    <row r="560" s="21" customFormat="1" x14ac:dyDescent="0.2"/>
    <row r="561" s="21" customFormat="1" x14ac:dyDescent="0.2"/>
    <row r="562" s="21" customFormat="1" x14ac:dyDescent="0.2"/>
    <row r="563" s="21" customFormat="1" x14ac:dyDescent="0.2"/>
    <row r="564" s="21" customFormat="1" x14ac:dyDescent="0.2"/>
    <row r="565" s="21" customFormat="1" x14ac:dyDescent="0.2"/>
    <row r="566" s="21" customFormat="1" x14ac:dyDescent="0.2"/>
    <row r="567" s="21" customFormat="1" x14ac:dyDescent="0.2"/>
    <row r="568" s="21" customFormat="1" x14ac:dyDescent="0.2"/>
    <row r="569" s="21" customFormat="1" x14ac:dyDescent="0.2"/>
    <row r="570" s="21" customFormat="1" x14ac:dyDescent="0.2"/>
    <row r="571" s="21" customFormat="1" x14ac:dyDescent="0.2"/>
    <row r="572" s="21" customFormat="1" x14ac:dyDescent="0.2"/>
    <row r="573" s="21" customFormat="1" x14ac:dyDescent="0.2"/>
    <row r="574" s="21" customFormat="1" x14ac:dyDescent="0.2"/>
    <row r="575" s="21" customFormat="1" x14ac:dyDescent="0.2"/>
    <row r="576" s="21" customFormat="1" x14ac:dyDescent="0.2"/>
    <row r="577" s="21" customFormat="1" x14ac:dyDescent="0.2"/>
    <row r="578" s="21" customFormat="1" x14ac:dyDescent="0.2"/>
    <row r="579" s="21" customFormat="1" x14ac:dyDescent="0.2"/>
    <row r="580" s="21" customFormat="1" x14ac:dyDescent="0.2"/>
    <row r="581" s="21" customFormat="1" x14ac:dyDescent="0.2"/>
    <row r="582" s="21" customFormat="1" x14ac:dyDescent="0.2"/>
    <row r="583" s="21" customFormat="1" x14ac:dyDescent="0.2"/>
    <row r="584" s="21" customFormat="1" x14ac:dyDescent="0.2"/>
    <row r="585" s="21" customFormat="1" x14ac:dyDescent="0.2"/>
    <row r="586" s="21" customFormat="1" x14ac:dyDescent="0.2"/>
    <row r="587" s="21" customFormat="1" x14ac:dyDescent="0.2"/>
    <row r="588" s="21" customFormat="1" x14ac:dyDescent="0.2"/>
    <row r="589" s="21" customFormat="1" x14ac:dyDescent="0.2"/>
    <row r="590" s="21" customFormat="1" x14ac:dyDescent="0.2"/>
    <row r="591" s="21" customFormat="1" x14ac:dyDescent="0.2"/>
    <row r="592" s="21" customFormat="1" x14ac:dyDescent="0.2"/>
    <row r="593" s="21" customFormat="1" x14ac:dyDescent="0.2"/>
    <row r="594" s="21" customFormat="1" x14ac:dyDescent="0.2"/>
    <row r="595" s="21" customFormat="1" x14ac:dyDescent="0.2"/>
    <row r="596" s="21" customFormat="1" x14ac:dyDescent="0.2"/>
    <row r="597" s="21" customFormat="1" x14ac:dyDescent="0.2"/>
    <row r="598" s="21" customFormat="1" x14ac:dyDescent="0.2"/>
    <row r="599" s="21" customFormat="1" x14ac:dyDescent="0.2"/>
    <row r="600" s="21" customFormat="1" x14ac:dyDescent="0.2"/>
    <row r="601" s="21" customFormat="1" x14ac:dyDescent="0.2"/>
    <row r="602" s="21" customFormat="1" x14ac:dyDescent="0.2"/>
    <row r="603" s="21" customFormat="1" x14ac:dyDescent="0.2"/>
    <row r="604" s="21" customFormat="1" x14ac:dyDescent="0.2"/>
    <row r="605" s="21" customFormat="1" x14ac:dyDescent="0.2"/>
    <row r="606" s="21" customFormat="1" x14ac:dyDescent="0.2"/>
    <row r="607" s="21" customFormat="1" x14ac:dyDescent="0.2"/>
    <row r="608" s="21" customFormat="1" x14ac:dyDescent="0.2"/>
    <row r="609" s="21" customFormat="1" x14ac:dyDescent="0.2"/>
    <row r="610" s="21" customFormat="1" x14ac:dyDescent="0.2"/>
    <row r="611" s="21" customFormat="1" x14ac:dyDescent="0.2"/>
    <row r="612" s="21" customFormat="1" x14ac:dyDescent="0.2"/>
    <row r="613" s="21" customFormat="1" x14ac:dyDescent="0.2"/>
    <row r="614" s="21" customFormat="1" x14ac:dyDescent="0.2"/>
    <row r="615" s="21" customFormat="1" x14ac:dyDescent="0.2"/>
    <row r="616" s="21" customFormat="1" x14ac:dyDescent="0.2"/>
    <row r="617" s="21" customFormat="1" x14ac:dyDescent="0.2"/>
    <row r="618" s="21" customFormat="1" x14ac:dyDescent="0.2"/>
    <row r="619" s="21" customFormat="1" x14ac:dyDescent="0.2"/>
    <row r="620" s="21" customFormat="1" x14ac:dyDescent="0.2"/>
    <row r="621" s="21" customFormat="1" x14ac:dyDescent="0.2"/>
    <row r="622" s="21" customFormat="1" x14ac:dyDescent="0.2"/>
    <row r="623" s="21" customFormat="1" x14ac:dyDescent="0.2"/>
    <row r="624" s="21" customFormat="1" x14ac:dyDescent="0.2"/>
    <row r="625" s="21" customFormat="1" x14ac:dyDescent="0.2"/>
    <row r="626" s="21" customFormat="1" x14ac:dyDescent="0.2"/>
    <row r="627" s="21" customFormat="1" x14ac:dyDescent="0.2"/>
    <row r="628" s="21" customFormat="1" x14ac:dyDescent="0.2"/>
    <row r="629" s="21" customFormat="1" x14ac:dyDescent="0.2"/>
    <row r="630" s="21" customFormat="1" x14ac:dyDescent="0.2"/>
    <row r="631" s="21" customFormat="1" x14ac:dyDescent="0.2"/>
    <row r="632" s="21" customFormat="1" x14ac:dyDescent="0.2"/>
    <row r="633" s="21" customFormat="1" x14ac:dyDescent="0.2"/>
    <row r="634" s="21" customFormat="1" x14ac:dyDescent="0.2"/>
    <row r="635" s="21" customFormat="1" x14ac:dyDescent="0.2"/>
    <row r="636" s="21" customFormat="1" x14ac:dyDescent="0.2"/>
    <row r="637" s="21" customFormat="1" x14ac:dyDescent="0.2"/>
    <row r="638" s="21" customFormat="1" x14ac:dyDescent="0.2"/>
    <row r="639" s="21" customFormat="1" x14ac:dyDescent="0.2"/>
    <row r="640" s="21" customFormat="1" x14ac:dyDescent="0.2"/>
    <row r="641" s="21" customFormat="1" x14ac:dyDescent="0.2"/>
    <row r="642" s="21" customFormat="1" x14ac:dyDescent="0.2"/>
    <row r="643" s="21" customFormat="1" x14ac:dyDescent="0.2"/>
    <row r="644" s="21" customFormat="1" x14ac:dyDescent="0.2"/>
    <row r="645" s="21" customFormat="1" x14ac:dyDescent="0.2"/>
    <row r="646" s="21" customFormat="1" x14ac:dyDescent="0.2"/>
    <row r="647" s="21" customFormat="1" x14ac:dyDescent="0.2"/>
    <row r="648" s="21" customFormat="1" x14ac:dyDescent="0.2"/>
    <row r="649" s="21" customFormat="1" x14ac:dyDescent="0.2"/>
    <row r="650" s="21" customFormat="1" x14ac:dyDescent="0.2"/>
    <row r="651" s="21" customFormat="1" x14ac:dyDescent="0.2"/>
    <row r="652" s="21" customFormat="1" x14ac:dyDescent="0.2"/>
    <row r="653" s="21" customFormat="1" x14ac:dyDescent="0.2"/>
    <row r="654" s="21" customFormat="1" x14ac:dyDescent="0.2"/>
    <row r="655" s="21" customFormat="1" x14ac:dyDescent="0.2"/>
    <row r="656" s="21" customFormat="1" x14ac:dyDescent="0.2"/>
    <row r="657" s="21" customFormat="1" x14ac:dyDescent="0.2"/>
    <row r="658" s="21" customFormat="1" x14ac:dyDescent="0.2"/>
    <row r="659" s="21" customFormat="1" x14ac:dyDescent="0.2"/>
    <row r="660" s="21" customFormat="1" x14ac:dyDescent="0.2"/>
    <row r="661" s="21" customFormat="1" x14ac:dyDescent="0.2"/>
    <row r="662" s="21" customFormat="1" x14ac:dyDescent="0.2"/>
    <row r="663" s="21" customFormat="1" x14ac:dyDescent="0.2"/>
    <row r="664" s="21" customFormat="1" x14ac:dyDescent="0.2"/>
    <row r="665" s="21" customFormat="1" x14ac:dyDescent="0.2"/>
    <row r="666" s="21" customFormat="1" x14ac:dyDescent="0.2"/>
    <row r="667" s="21" customFormat="1" x14ac:dyDescent="0.2"/>
    <row r="668" s="21" customFormat="1" x14ac:dyDescent="0.2"/>
    <row r="669" s="21" customFormat="1" x14ac:dyDescent="0.2"/>
    <row r="670" s="21" customFormat="1" x14ac:dyDescent="0.2"/>
    <row r="671" s="21" customFormat="1" x14ac:dyDescent="0.2"/>
    <row r="672" s="21" customFormat="1" x14ac:dyDescent="0.2"/>
    <row r="673" s="21" customFormat="1" x14ac:dyDescent="0.2"/>
    <row r="674" s="21" customFormat="1" x14ac:dyDescent="0.2"/>
    <row r="675" s="21" customFormat="1" x14ac:dyDescent="0.2"/>
    <row r="676" s="21" customFormat="1" x14ac:dyDescent="0.2"/>
    <row r="677" s="21" customFormat="1" x14ac:dyDescent="0.2"/>
    <row r="678" s="21" customFormat="1" x14ac:dyDescent="0.2"/>
    <row r="679" s="21" customFormat="1" x14ac:dyDescent="0.2"/>
    <row r="680" s="21" customFormat="1" x14ac:dyDescent="0.2"/>
    <row r="681" s="21" customFormat="1" x14ac:dyDescent="0.2"/>
    <row r="682" s="21" customFormat="1" x14ac:dyDescent="0.2"/>
    <row r="683" s="21" customFormat="1" x14ac:dyDescent="0.2"/>
    <row r="684" s="21" customFormat="1" x14ac:dyDescent="0.2"/>
    <row r="685" s="21" customFormat="1" x14ac:dyDescent="0.2"/>
    <row r="686" s="21" customFormat="1" x14ac:dyDescent="0.2"/>
    <row r="687" s="21" customFormat="1" x14ac:dyDescent="0.2"/>
    <row r="688" s="21" customFormat="1" x14ac:dyDescent="0.2"/>
    <row r="689" s="21" customFormat="1" x14ac:dyDescent="0.2"/>
    <row r="690" s="21" customFormat="1" x14ac:dyDescent="0.2"/>
    <row r="691" s="21" customFormat="1" x14ac:dyDescent="0.2"/>
    <row r="692" s="21" customFormat="1" x14ac:dyDescent="0.2"/>
    <row r="693" s="21" customFormat="1" x14ac:dyDescent="0.2"/>
    <row r="694" s="21" customFormat="1" x14ac:dyDescent="0.2"/>
    <row r="695" s="21" customFormat="1" x14ac:dyDescent="0.2"/>
    <row r="696" s="21" customFormat="1" x14ac:dyDescent="0.2"/>
    <row r="697" s="21" customFormat="1" x14ac:dyDescent="0.2"/>
    <row r="698" s="21" customFormat="1" x14ac:dyDescent="0.2"/>
    <row r="699" s="21" customFormat="1" x14ac:dyDescent="0.2"/>
    <row r="700" s="21" customFormat="1" x14ac:dyDescent="0.2"/>
    <row r="701" s="21" customFormat="1" x14ac:dyDescent="0.2"/>
    <row r="702" s="21" customFormat="1" x14ac:dyDescent="0.2"/>
    <row r="703" s="21" customFormat="1" x14ac:dyDescent="0.2"/>
    <row r="704" s="21" customFormat="1" x14ac:dyDescent="0.2"/>
    <row r="705" s="21" customFormat="1" x14ac:dyDescent="0.2"/>
    <row r="706" s="21" customFormat="1" x14ac:dyDescent="0.2"/>
    <row r="707" s="21" customFormat="1" x14ac:dyDescent="0.2"/>
    <row r="708" s="21" customFormat="1" x14ac:dyDescent="0.2"/>
    <row r="709" s="21" customFormat="1" x14ac:dyDescent="0.2"/>
    <row r="710" s="21" customFormat="1" x14ac:dyDescent="0.2"/>
    <row r="711" s="21" customFormat="1" x14ac:dyDescent="0.2"/>
    <row r="712" s="21" customFormat="1" x14ac:dyDescent="0.2"/>
    <row r="713" s="21" customFormat="1" x14ac:dyDescent="0.2"/>
    <row r="714" s="21" customFormat="1" x14ac:dyDescent="0.2"/>
    <row r="715" s="21" customFormat="1" x14ac:dyDescent="0.2"/>
    <row r="716" s="21" customFormat="1" x14ac:dyDescent="0.2"/>
    <row r="717" s="21" customFormat="1" x14ac:dyDescent="0.2"/>
    <row r="718" s="21" customFormat="1" x14ac:dyDescent="0.2"/>
    <row r="719" s="21" customFormat="1" x14ac:dyDescent="0.2"/>
    <row r="720" s="21" customFormat="1" x14ac:dyDescent="0.2"/>
    <row r="721" s="21" customFormat="1" x14ac:dyDescent="0.2"/>
    <row r="722" s="21" customFormat="1" x14ac:dyDescent="0.2"/>
    <row r="723" s="21" customFormat="1" x14ac:dyDescent="0.2"/>
    <row r="724" s="21" customFormat="1" x14ac:dyDescent="0.2"/>
    <row r="725" s="21" customFormat="1" x14ac:dyDescent="0.2"/>
    <row r="726" s="21" customFormat="1" x14ac:dyDescent="0.2"/>
    <row r="727" s="21" customFormat="1" x14ac:dyDescent="0.2"/>
    <row r="728" s="21" customFormat="1" x14ac:dyDescent="0.2"/>
    <row r="729" s="21" customFormat="1" x14ac:dyDescent="0.2"/>
    <row r="730" s="21" customFormat="1" x14ac:dyDescent="0.2"/>
    <row r="731" s="21" customFormat="1" x14ac:dyDescent="0.2"/>
    <row r="732" s="21" customFormat="1" x14ac:dyDescent="0.2"/>
    <row r="733" s="21" customFormat="1" x14ac:dyDescent="0.2"/>
    <row r="734" s="21" customFormat="1" x14ac:dyDescent="0.2"/>
    <row r="735" s="21" customFormat="1" x14ac:dyDescent="0.2"/>
    <row r="736" s="21" customFormat="1" x14ac:dyDescent="0.2"/>
    <row r="737" s="21" customFormat="1" x14ac:dyDescent="0.2"/>
    <row r="738" s="21" customFormat="1" x14ac:dyDescent="0.2"/>
    <row r="739" s="21" customFormat="1" x14ac:dyDescent="0.2"/>
    <row r="740" s="21" customFormat="1" x14ac:dyDescent="0.2"/>
    <row r="741" s="21" customFormat="1" x14ac:dyDescent="0.2"/>
    <row r="742" s="21" customFormat="1" x14ac:dyDescent="0.2"/>
    <row r="743" s="21" customFormat="1" x14ac:dyDescent="0.2"/>
    <row r="744" s="21" customFormat="1" x14ac:dyDescent="0.2"/>
    <row r="745" s="21" customFormat="1" x14ac:dyDescent="0.2"/>
    <row r="746" s="21" customFormat="1" x14ac:dyDescent="0.2"/>
    <row r="747" s="21" customFormat="1" x14ac:dyDescent="0.2"/>
    <row r="748" s="21" customFormat="1" x14ac:dyDescent="0.2"/>
    <row r="749" s="21" customFormat="1" x14ac:dyDescent="0.2"/>
    <row r="750" s="21" customFormat="1" x14ac:dyDescent="0.2"/>
    <row r="751" s="21" customFormat="1" x14ac:dyDescent="0.2"/>
    <row r="752" s="21" customFormat="1" x14ac:dyDescent="0.2"/>
    <row r="753" s="21" customFormat="1" x14ac:dyDescent="0.2"/>
    <row r="754" s="21" customFormat="1" x14ac:dyDescent="0.2"/>
    <row r="755" s="21" customFormat="1" x14ac:dyDescent="0.2"/>
    <row r="756" s="21" customFormat="1" x14ac:dyDescent="0.2"/>
    <row r="757" s="21" customFormat="1" x14ac:dyDescent="0.2"/>
    <row r="758" s="21" customFormat="1" x14ac:dyDescent="0.2"/>
    <row r="759" s="21" customFormat="1" x14ac:dyDescent="0.2"/>
    <row r="760" s="21" customFormat="1" x14ac:dyDescent="0.2"/>
    <row r="761" s="21" customFormat="1" x14ac:dyDescent="0.2"/>
    <row r="762" s="21" customFormat="1" x14ac:dyDescent="0.2"/>
    <row r="763" s="21" customFormat="1" x14ac:dyDescent="0.2"/>
    <row r="764" s="21" customFormat="1" x14ac:dyDescent="0.2"/>
    <row r="765" s="21" customFormat="1" x14ac:dyDescent="0.2"/>
    <row r="766" s="21" customFormat="1" x14ac:dyDescent="0.2"/>
    <row r="767" s="21" customFormat="1" x14ac:dyDescent="0.2"/>
    <row r="768" s="21" customFormat="1" x14ac:dyDescent="0.2"/>
    <row r="769" s="21" customFormat="1" x14ac:dyDescent="0.2"/>
    <row r="770" s="21" customFormat="1" x14ac:dyDescent="0.2"/>
    <row r="771" s="21" customFormat="1" x14ac:dyDescent="0.2"/>
    <row r="772" s="21" customFormat="1" x14ac:dyDescent="0.2"/>
    <row r="773" s="21" customFormat="1" x14ac:dyDescent="0.2"/>
    <row r="774" s="21" customFormat="1" x14ac:dyDescent="0.2"/>
    <row r="775" s="21" customFormat="1" x14ac:dyDescent="0.2"/>
    <row r="776" s="21" customFormat="1" x14ac:dyDescent="0.2"/>
    <row r="777" s="21" customFormat="1" x14ac:dyDescent="0.2"/>
    <row r="778" s="21" customFormat="1" x14ac:dyDescent="0.2"/>
    <row r="779" s="21" customFormat="1" x14ac:dyDescent="0.2"/>
    <row r="780" s="21" customFormat="1" x14ac:dyDescent="0.2"/>
    <row r="781" s="21" customFormat="1" x14ac:dyDescent="0.2"/>
    <row r="782" s="21" customFormat="1" x14ac:dyDescent="0.2"/>
    <row r="783" s="21" customFormat="1" x14ac:dyDescent="0.2"/>
    <row r="784" s="21" customFormat="1" x14ac:dyDescent="0.2"/>
    <row r="785" s="21" customFormat="1" x14ac:dyDescent="0.2"/>
    <row r="786" s="21" customFormat="1" x14ac:dyDescent="0.2"/>
    <row r="787" s="21" customFormat="1" x14ac:dyDescent="0.2"/>
    <row r="788" s="21" customFormat="1" x14ac:dyDescent="0.2"/>
    <row r="789" s="21" customFormat="1" x14ac:dyDescent="0.2"/>
    <row r="790" s="21" customFormat="1" x14ac:dyDescent="0.2"/>
    <row r="791" s="21" customFormat="1" x14ac:dyDescent="0.2"/>
    <row r="792" s="21" customFormat="1" x14ac:dyDescent="0.2"/>
    <row r="793" s="21" customFormat="1" x14ac:dyDescent="0.2"/>
    <row r="794" s="21" customFormat="1" x14ac:dyDescent="0.2"/>
    <row r="795" s="21" customFormat="1" x14ac:dyDescent="0.2"/>
    <row r="796" s="21" customFormat="1" x14ac:dyDescent="0.2"/>
    <row r="797" s="21" customFormat="1" x14ac:dyDescent="0.2"/>
    <row r="798" s="21" customFormat="1" x14ac:dyDescent="0.2"/>
    <row r="799" s="21" customFormat="1" x14ac:dyDescent="0.2"/>
    <row r="800" s="21" customFormat="1" x14ac:dyDescent="0.2"/>
    <row r="801" s="21" customFormat="1" x14ac:dyDescent="0.2"/>
    <row r="802" s="21" customFormat="1" x14ac:dyDescent="0.2"/>
    <row r="803" s="21" customFormat="1" x14ac:dyDescent="0.2"/>
    <row r="804" s="21" customFormat="1" x14ac:dyDescent="0.2"/>
    <row r="805" s="21" customFormat="1" x14ac:dyDescent="0.2"/>
    <row r="806" s="21" customFormat="1" x14ac:dyDescent="0.2"/>
    <row r="807" s="21" customFormat="1" x14ac:dyDescent="0.2"/>
    <row r="808" s="21" customFormat="1" x14ac:dyDescent="0.2"/>
    <row r="809" s="21" customFormat="1" x14ac:dyDescent="0.2"/>
    <row r="810" s="21" customFormat="1" x14ac:dyDescent="0.2"/>
    <row r="811" s="21" customFormat="1" x14ac:dyDescent="0.2"/>
    <row r="812" s="21" customFormat="1" x14ac:dyDescent="0.2"/>
    <row r="813" s="21" customFormat="1" x14ac:dyDescent="0.2"/>
    <row r="814" s="21" customFormat="1" x14ac:dyDescent="0.2"/>
    <row r="815" s="21" customFormat="1" x14ac:dyDescent="0.2"/>
    <row r="816" s="21" customFormat="1" x14ac:dyDescent="0.2"/>
    <row r="817" s="21" customFormat="1" x14ac:dyDescent="0.2"/>
    <row r="818" s="21" customFormat="1" x14ac:dyDescent="0.2"/>
    <row r="819" s="21" customFormat="1" x14ac:dyDescent="0.2"/>
    <row r="820" s="21" customFormat="1" x14ac:dyDescent="0.2"/>
    <row r="821" s="21" customFormat="1" x14ac:dyDescent="0.2"/>
    <row r="822" s="21" customFormat="1" x14ac:dyDescent="0.2"/>
    <row r="823" s="21" customFormat="1" x14ac:dyDescent="0.2"/>
    <row r="824" s="21" customFormat="1" x14ac:dyDescent="0.2"/>
    <row r="825" s="21" customFormat="1" x14ac:dyDescent="0.2"/>
    <row r="826" s="21" customFormat="1" x14ac:dyDescent="0.2"/>
    <row r="827" s="21" customFormat="1" x14ac:dyDescent="0.2"/>
    <row r="828" s="21" customFormat="1" x14ac:dyDescent="0.2"/>
    <row r="829" s="21" customFormat="1" x14ac:dyDescent="0.2"/>
    <row r="830" s="21" customFormat="1" x14ac:dyDescent="0.2"/>
    <row r="831" s="21" customFormat="1" x14ac:dyDescent="0.2"/>
    <row r="832" s="21" customFormat="1" x14ac:dyDescent="0.2"/>
    <row r="833" s="21" customFormat="1" x14ac:dyDescent="0.2"/>
    <row r="834" s="21" customFormat="1" x14ac:dyDescent="0.2"/>
    <row r="835" s="21" customFormat="1" x14ac:dyDescent="0.2"/>
    <row r="836" s="21" customFormat="1" x14ac:dyDescent="0.2"/>
    <row r="837" s="21" customFormat="1" x14ac:dyDescent="0.2"/>
    <row r="838" s="21" customFormat="1" x14ac:dyDescent="0.2"/>
    <row r="839" s="21" customFormat="1" x14ac:dyDescent="0.2"/>
    <row r="840" s="21" customFormat="1" x14ac:dyDescent="0.2"/>
    <row r="841" s="21" customFormat="1" x14ac:dyDescent="0.2"/>
    <row r="842" s="21" customFormat="1" x14ac:dyDescent="0.2"/>
    <row r="843" s="21" customFormat="1" x14ac:dyDescent="0.2"/>
    <row r="844" s="21" customFormat="1" x14ac:dyDescent="0.2"/>
    <row r="845" s="21" customFormat="1" x14ac:dyDescent="0.2"/>
    <row r="846" s="21" customFormat="1" x14ac:dyDescent="0.2"/>
    <row r="847" s="21" customFormat="1" x14ac:dyDescent="0.2"/>
    <row r="848" s="21" customFormat="1" x14ac:dyDescent="0.2"/>
    <row r="849" s="21" customFormat="1" x14ac:dyDescent="0.2"/>
    <row r="850" s="21" customFormat="1" x14ac:dyDescent="0.2"/>
    <row r="851" s="21" customFormat="1" x14ac:dyDescent="0.2"/>
    <row r="852" s="21" customFormat="1" x14ac:dyDescent="0.2"/>
    <row r="853" s="21" customFormat="1" x14ac:dyDescent="0.2"/>
    <row r="854" s="21" customFormat="1" x14ac:dyDescent="0.2"/>
    <row r="855" s="21" customFormat="1" x14ac:dyDescent="0.2"/>
    <row r="856" s="21" customFormat="1" x14ac:dyDescent="0.2"/>
    <row r="857" s="21" customFormat="1" x14ac:dyDescent="0.2"/>
    <row r="858" s="21" customFormat="1" x14ac:dyDescent="0.2"/>
    <row r="859" s="21" customFormat="1" x14ac:dyDescent="0.2"/>
    <row r="860" s="21" customFormat="1" x14ac:dyDescent="0.2"/>
    <row r="861" s="21" customFormat="1" x14ac:dyDescent="0.2"/>
    <row r="862" s="21" customFormat="1" x14ac:dyDescent="0.2"/>
    <row r="863" s="21" customFormat="1" x14ac:dyDescent="0.2"/>
    <row r="864" s="21" customFormat="1" x14ac:dyDescent="0.2"/>
    <row r="865" s="21" customFormat="1" x14ac:dyDescent="0.2"/>
    <row r="866" s="21" customFormat="1" x14ac:dyDescent="0.2"/>
    <row r="867" s="21" customFormat="1" x14ac:dyDescent="0.2"/>
    <row r="868" s="21" customFormat="1" x14ac:dyDescent="0.2"/>
    <row r="869" s="21" customFormat="1" x14ac:dyDescent="0.2"/>
    <row r="870" s="21" customFormat="1" x14ac:dyDescent="0.2"/>
    <row r="871" s="21" customFormat="1" x14ac:dyDescent="0.2"/>
    <row r="872" s="21" customFormat="1" x14ac:dyDescent="0.2"/>
    <row r="873" s="21" customFormat="1" x14ac:dyDescent="0.2"/>
    <row r="874" s="21" customFormat="1" x14ac:dyDescent="0.2"/>
    <row r="875" s="21" customFormat="1" x14ac:dyDescent="0.2"/>
    <row r="876" s="21" customFormat="1" x14ac:dyDescent="0.2"/>
    <row r="877" s="21" customFormat="1" x14ac:dyDescent="0.2"/>
    <row r="878" s="21" customFormat="1" x14ac:dyDescent="0.2"/>
    <row r="879" s="21" customFormat="1" x14ac:dyDescent="0.2"/>
    <row r="880" s="21" customFormat="1" x14ac:dyDescent="0.2"/>
    <row r="881" s="21" customFormat="1" x14ac:dyDescent="0.2"/>
    <row r="882" s="21" customFormat="1" x14ac:dyDescent="0.2"/>
    <row r="883" s="21" customFormat="1" x14ac:dyDescent="0.2"/>
    <row r="884" s="21" customFormat="1" x14ac:dyDescent="0.2"/>
    <row r="885" s="21" customFormat="1" x14ac:dyDescent="0.2"/>
    <row r="886" s="21" customFormat="1" x14ac:dyDescent="0.2"/>
    <row r="887" s="21" customFormat="1" x14ac:dyDescent="0.2"/>
    <row r="888" s="21" customFormat="1" x14ac:dyDescent="0.2"/>
    <row r="889" s="21" customFormat="1" x14ac:dyDescent="0.2"/>
    <row r="890" s="21" customFormat="1" x14ac:dyDescent="0.2"/>
    <row r="891" s="21" customFormat="1" x14ac:dyDescent="0.2"/>
    <row r="892" s="21" customFormat="1" x14ac:dyDescent="0.2"/>
    <row r="893" s="21" customFormat="1" x14ac:dyDescent="0.2"/>
    <row r="894" s="21" customFormat="1" x14ac:dyDescent="0.2"/>
    <row r="895" s="21" customFormat="1" x14ac:dyDescent="0.2"/>
    <row r="896" s="21" customFormat="1" x14ac:dyDescent="0.2"/>
    <row r="897" s="21" customFormat="1" x14ac:dyDescent="0.2"/>
    <row r="898" s="21" customFormat="1" x14ac:dyDescent="0.2"/>
    <row r="899" s="21" customFormat="1" x14ac:dyDescent="0.2"/>
    <row r="900" s="21" customFormat="1" x14ac:dyDescent="0.2"/>
    <row r="901" s="21" customFormat="1" x14ac:dyDescent="0.2"/>
    <row r="902" s="21" customFormat="1" x14ac:dyDescent="0.2"/>
    <row r="903" s="21" customFormat="1" x14ac:dyDescent="0.2"/>
    <row r="904" s="21" customFormat="1" x14ac:dyDescent="0.2"/>
    <row r="905" s="21" customFormat="1" x14ac:dyDescent="0.2"/>
    <row r="906" s="21" customFormat="1" x14ac:dyDescent="0.2"/>
    <row r="907" s="21" customFormat="1" x14ac:dyDescent="0.2"/>
    <row r="908" s="21" customFormat="1" x14ac:dyDescent="0.2"/>
    <row r="909" s="21" customFormat="1" x14ac:dyDescent="0.2"/>
    <row r="910" s="21" customFormat="1" x14ac:dyDescent="0.2"/>
    <row r="911" s="21" customFormat="1" x14ac:dyDescent="0.2"/>
    <row r="912" s="21" customFormat="1" x14ac:dyDescent="0.2"/>
    <row r="913" s="21" customFormat="1" x14ac:dyDescent="0.2"/>
    <row r="914" s="21" customFormat="1" x14ac:dyDescent="0.2"/>
    <row r="915" s="21" customFormat="1" x14ac:dyDescent="0.2"/>
    <row r="916" s="21" customFormat="1" x14ac:dyDescent="0.2"/>
    <row r="917" s="21" customFormat="1" x14ac:dyDescent="0.2"/>
    <row r="918" s="21" customFormat="1" x14ac:dyDescent="0.2"/>
    <row r="919" s="21" customFormat="1" x14ac:dyDescent="0.2"/>
    <row r="920" s="21" customFormat="1" x14ac:dyDescent="0.2"/>
    <row r="921" s="21" customFormat="1" x14ac:dyDescent="0.2"/>
    <row r="922" s="21" customFormat="1" x14ac:dyDescent="0.2"/>
    <row r="923" s="21" customFormat="1" x14ac:dyDescent="0.2"/>
    <row r="924" s="21" customFormat="1" x14ac:dyDescent="0.2"/>
    <row r="925" s="21" customFormat="1" x14ac:dyDescent="0.2"/>
    <row r="926" s="21" customFormat="1" x14ac:dyDescent="0.2"/>
    <row r="927" s="21" customFormat="1" x14ac:dyDescent="0.2"/>
    <row r="928" s="21" customFormat="1" x14ac:dyDescent="0.2"/>
    <row r="929" s="21" customFormat="1" x14ac:dyDescent="0.2"/>
    <row r="930" s="21" customFormat="1" x14ac:dyDescent="0.2"/>
    <row r="931" s="21" customFormat="1" x14ac:dyDescent="0.2"/>
    <row r="932" s="21" customFormat="1" x14ac:dyDescent="0.2"/>
    <row r="933" s="21" customFormat="1" x14ac:dyDescent="0.2"/>
    <row r="934" s="21" customFormat="1" x14ac:dyDescent="0.2"/>
    <row r="935" s="21" customFormat="1" x14ac:dyDescent="0.2"/>
    <row r="936" s="21" customFormat="1" x14ac:dyDescent="0.2"/>
    <row r="937" s="21" customFormat="1" x14ac:dyDescent="0.2"/>
    <row r="938" s="21" customFormat="1" x14ac:dyDescent="0.2"/>
    <row r="939" s="21" customFormat="1" x14ac:dyDescent="0.2"/>
    <row r="940" s="21" customFormat="1" x14ac:dyDescent="0.2"/>
    <row r="941" s="21" customFormat="1" x14ac:dyDescent="0.2"/>
    <row r="942" s="21" customFormat="1" x14ac:dyDescent="0.2"/>
    <row r="943" s="21" customFormat="1" x14ac:dyDescent="0.2"/>
    <row r="944" s="21" customFormat="1" x14ac:dyDescent="0.2"/>
    <row r="945" s="21" customFormat="1" x14ac:dyDescent="0.2"/>
    <row r="946" s="21" customFormat="1" x14ac:dyDescent="0.2"/>
    <row r="947" s="21" customFormat="1" x14ac:dyDescent="0.2"/>
    <row r="948" s="21" customFormat="1" x14ac:dyDescent="0.2"/>
    <row r="949" s="21" customFormat="1" x14ac:dyDescent="0.2"/>
    <row r="950" s="21" customFormat="1" x14ac:dyDescent="0.2"/>
    <row r="951" s="21" customFormat="1" x14ac:dyDescent="0.2"/>
    <row r="952" s="21" customFormat="1" x14ac:dyDescent="0.2"/>
    <row r="953" s="21" customFormat="1" x14ac:dyDescent="0.2"/>
    <row r="954" s="21" customFormat="1" x14ac:dyDescent="0.2"/>
    <row r="955" s="21" customFormat="1" x14ac:dyDescent="0.2"/>
    <row r="956" s="21" customFormat="1" x14ac:dyDescent="0.2"/>
    <row r="957" s="21" customFormat="1" x14ac:dyDescent="0.2"/>
    <row r="958" s="21" customFormat="1" x14ac:dyDescent="0.2"/>
    <row r="959" s="21" customFormat="1" x14ac:dyDescent="0.2"/>
    <row r="960" s="21" customFormat="1" x14ac:dyDescent="0.2"/>
    <row r="961" s="21" customFormat="1" x14ac:dyDescent="0.2"/>
    <row r="962" s="21" customFormat="1" x14ac:dyDescent="0.2"/>
    <row r="963" s="21" customFormat="1" x14ac:dyDescent="0.2"/>
    <row r="964" s="21" customFormat="1" x14ac:dyDescent="0.2"/>
    <row r="965" s="21" customFormat="1" x14ac:dyDescent="0.2"/>
    <row r="966" s="21" customFormat="1" x14ac:dyDescent="0.2"/>
    <row r="967" s="21" customFormat="1" x14ac:dyDescent="0.2"/>
    <row r="968" s="21" customFormat="1" x14ac:dyDescent="0.2"/>
    <row r="969" s="21" customFormat="1" x14ac:dyDescent="0.2"/>
    <row r="970" s="21" customFormat="1" x14ac:dyDescent="0.2"/>
    <row r="971" s="21" customFormat="1" x14ac:dyDescent="0.2"/>
    <row r="972" s="21" customFormat="1" x14ac:dyDescent="0.2"/>
    <row r="973" s="21" customFormat="1" x14ac:dyDescent="0.2"/>
    <row r="974" s="21" customFormat="1" x14ac:dyDescent="0.2"/>
    <row r="975" s="21" customFormat="1" x14ac:dyDescent="0.2"/>
    <row r="976" s="21" customFormat="1" x14ac:dyDescent="0.2"/>
    <row r="977" s="21" customFormat="1" x14ac:dyDescent="0.2"/>
    <row r="978" s="21" customFormat="1" x14ac:dyDescent="0.2"/>
    <row r="979" s="21" customFormat="1" x14ac:dyDescent="0.2"/>
    <row r="980" s="21" customFormat="1" x14ac:dyDescent="0.2"/>
    <row r="981" s="21" customFormat="1" x14ac:dyDescent="0.2"/>
    <row r="982" s="21" customFormat="1" x14ac:dyDescent="0.2"/>
    <row r="983" s="21" customFormat="1" x14ac:dyDescent="0.2"/>
    <row r="984" s="21" customFormat="1" x14ac:dyDescent="0.2"/>
    <row r="985" s="21" customFormat="1" x14ac:dyDescent="0.2"/>
    <row r="986" s="21" customFormat="1" x14ac:dyDescent="0.2"/>
    <row r="987" s="21" customFormat="1" x14ac:dyDescent="0.2"/>
    <row r="988" s="21" customFormat="1" x14ac:dyDescent="0.2"/>
    <row r="989" s="21" customFormat="1" x14ac:dyDescent="0.2"/>
    <row r="990" s="21" customFormat="1" x14ac:dyDescent="0.2"/>
    <row r="991" s="21" customFormat="1" x14ac:dyDescent="0.2"/>
    <row r="992" s="21" customFormat="1" x14ac:dyDescent="0.2"/>
    <row r="993" s="21" customFormat="1" x14ac:dyDescent="0.2"/>
    <row r="994" s="21" customFormat="1" x14ac:dyDescent="0.2"/>
    <row r="995" s="21" customFormat="1" x14ac:dyDescent="0.2"/>
    <row r="996" s="21" customFormat="1" x14ac:dyDescent="0.2"/>
    <row r="997" s="21" customFormat="1" x14ac:dyDescent="0.2"/>
    <row r="998" s="21" customFormat="1" x14ac:dyDescent="0.2"/>
    <row r="999" s="21" customFormat="1" x14ac:dyDescent="0.2"/>
    <row r="1000" s="21" customFormat="1" x14ac:dyDescent="0.2"/>
    <row r="1001" s="21" customFormat="1" x14ac:dyDescent="0.2"/>
    <row r="1002" s="21" customFormat="1" x14ac:dyDescent="0.2"/>
    <row r="1003" s="21" customFormat="1" x14ac:dyDescent="0.2"/>
    <row r="1004" s="21" customFormat="1" x14ac:dyDescent="0.2"/>
    <row r="1005" s="21" customFormat="1" x14ac:dyDescent="0.2"/>
    <row r="1006" s="21" customFormat="1" x14ac:dyDescent="0.2"/>
    <row r="1007" s="21" customFormat="1" x14ac:dyDescent="0.2"/>
    <row r="1008" s="21" customFormat="1" x14ac:dyDescent="0.2"/>
    <row r="1009" s="21" customFormat="1" x14ac:dyDescent="0.2"/>
    <row r="1010" s="21" customFormat="1" x14ac:dyDescent="0.2"/>
    <row r="1011" s="21" customFormat="1" x14ac:dyDescent="0.2"/>
    <row r="1012" s="21" customFormat="1" x14ac:dyDescent="0.2"/>
    <row r="1013" s="21" customFormat="1" x14ac:dyDescent="0.2"/>
    <row r="1014" s="21" customFormat="1" x14ac:dyDescent="0.2"/>
    <row r="1015" s="21" customFormat="1" x14ac:dyDescent="0.2"/>
    <row r="1016" s="21" customFormat="1" x14ac:dyDescent="0.2"/>
    <row r="1017" s="21" customFormat="1" x14ac:dyDescent="0.2"/>
    <row r="1018" s="21" customFormat="1" x14ac:dyDescent="0.2"/>
    <row r="1019" s="21" customFormat="1" x14ac:dyDescent="0.2"/>
    <row r="1020" s="21" customFormat="1" x14ac:dyDescent="0.2"/>
    <row r="1021" s="21" customFormat="1" x14ac:dyDescent="0.2"/>
    <row r="1022" s="21" customFormat="1" x14ac:dyDescent="0.2"/>
    <row r="1023" s="21" customFormat="1" x14ac:dyDescent="0.2"/>
    <row r="1024" s="21" customFormat="1" x14ac:dyDescent="0.2"/>
    <row r="1025" s="21" customFormat="1" x14ac:dyDescent="0.2"/>
    <row r="1026" s="21" customFormat="1" x14ac:dyDescent="0.2"/>
    <row r="1027" s="21" customFormat="1" x14ac:dyDescent="0.2"/>
    <row r="1028" s="21" customFormat="1" x14ac:dyDescent="0.2"/>
    <row r="1029" s="21" customFormat="1" x14ac:dyDescent="0.2"/>
    <row r="1030" s="21" customFormat="1" x14ac:dyDescent="0.2"/>
    <row r="1031" s="21" customFormat="1" x14ac:dyDescent="0.2"/>
    <row r="1032" s="21" customFormat="1" x14ac:dyDescent="0.2"/>
    <row r="1033" s="21" customFormat="1" x14ac:dyDescent="0.2"/>
    <row r="1034" s="21" customFormat="1" x14ac:dyDescent="0.2"/>
    <row r="1035" s="21" customFormat="1" x14ac:dyDescent="0.2"/>
    <row r="1036" s="21" customFormat="1" x14ac:dyDescent="0.2"/>
    <row r="1037" s="21" customFormat="1" x14ac:dyDescent="0.2"/>
    <row r="1038" s="21" customFormat="1" x14ac:dyDescent="0.2"/>
    <row r="1039" s="21" customFormat="1" x14ac:dyDescent="0.2"/>
    <row r="1040" s="21" customFormat="1" x14ac:dyDescent="0.2"/>
    <row r="1041" s="21" customFormat="1" x14ac:dyDescent="0.2"/>
    <row r="1042" s="21" customFormat="1" x14ac:dyDescent="0.2"/>
    <row r="1043" s="21" customFormat="1" x14ac:dyDescent="0.2"/>
    <row r="1044" s="21" customFormat="1" x14ac:dyDescent="0.2"/>
    <row r="1045" s="21" customFormat="1" x14ac:dyDescent="0.2"/>
    <row r="1046" s="21" customFormat="1" x14ac:dyDescent="0.2"/>
    <row r="1047" s="21" customFormat="1" x14ac:dyDescent="0.2"/>
    <row r="1048" s="21" customFormat="1" x14ac:dyDescent="0.2"/>
    <row r="1049" s="21" customFormat="1" x14ac:dyDescent="0.2"/>
    <row r="1050" s="21" customFormat="1" x14ac:dyDescent="0.2"/>
    <row r="1051" s="21" customFormat="1" x14ac:dyDescent="0.2"/>
    <row r="1052" s="21" customFormat="1" x14ac:dyDescent="0.2"/>
    <row r="1053" s="21" customFormat="1" x14ac:dyDescent="0.2"/>
    <row r="1054" s="21" customFormat="1" x14ac:dyDescent="0.2"/>
    <row r="1055" s="21" customFormat="1" x14ac:dyDescent="0.2"/>
    <row r="1056" s="21" customFormat="1" x14ac:dyDescent="0.2"/>
    <row r="1057" s="21" customFormat="1" x14ac:dyDescent="0.2"/>
    <row r="1058" s="21" customFormat="1" x14ac:dyDescent="0.2"/>
    <row r="1059" s="21" customFormat="1" x14ac:dyDescent="0.2"/>
    <row r="1060" s="21" customFormat="1" x14ac:dyDescent="0.2"/>
    <row r="1061" s="21" customFormat="1" x14ac:dyDescent="0.2"/>
    <row r="1062" s="21" customFormat="1" x14ac:dyDescent="0.2"/>
    <row r="1063" s="21" customFormat="1" x14ac:dyDescent="0.2"/>
    <row r="1064" s="21" customFormat="1" x14ac:dyDescent="0.2"/>
    <row r="1065" s="21" customFormat="1" x14ac:dyDescent="0.2"/>
    <row r="1066" s="21" customFormat="1" x14ac:dyDescent="0.2"/>
    <row r="1067" s="21" customFormat="1" x14ac:dyDescent="0.2"/>
    <row r="1068" s="21" customFormat="1" x14ac:dyDescent="0.2"/>
    <row r="1069" s="21" customFormat="1" x14ac:dyDescent="0.2"/>
    <row r="1070" s="21" customFormat="1" x14ac:dyDescent="0.2"/>
    <row r="1071" s="21" customFormat="1" x14ac:dyDescent="0.2"/>
    <row r="1072" s="21" customFormat="1" x14ac:dyDescent="0.2"/>
    <row r="1073" s="21" customFormat="1" x14ac:dyDescent="0.2"/>
    <row r="1074" s="21" customFormat="1" x14ac:dyDescent="0.2"/>
    <row r="1075" s="21" customFormat="1" x14ac:dyDescent="0.2"/>
    <row r="1076" s="21" customFormat="1" x14ac:dyDescent="0.2"/>
    <row r="1077" s="21" customFormat="1" x14ac:dyDescent="0.2"/>
    <row r="1078" s="21" customFormat="1" x14ac:dyDescent="0.2"/>
    <row r="1079" s="21" customFormat="1" x14ac:dyDescent="0.2"/>
    <row r="1080" s="21" customFormat="1" x14ac:dyDescent="0.2"/>
    <row r="1081" s="21" customFormat="1" x14ac:dyDescent="0.2"/>
    <row r="1082" s="21" customFormat="1" x14ac:dyDescent="0.2"/>
    <row r="1083" s="21" customFormat="1" x14ac:dyDescent="0.2"/>
    <row r="1084" s="21" customFormat="1" x14ac:dyDescent="0.2"/>
    <row r="1085" s="21" customFormat="1" x14ac:dyDescent="0.2"/>
    <row r="1086" s="21" customFormat="1" x14ac:dyDescent="0.2"/>
    <row r="1087" s="21" customFormat="1" x14ac:dyDescent="0.2"/>
    <row r="1088" s="21" customFormat="1" x14ac:dyDescent="0.2"/>
    <row r="1089" s="21" customFormat="1" x14ac:dyDescent="0.2"/>
    <row r="1090" s="21" customFormat="1" x14ac:dyDescent="0.2"/>
    <row r="1091" s="21" customFormat="1" x14ac:dyDescent="0.2"/>
    <row r="1092" s="21" customFormat="1" x14ac:dyDescent="0.2"/>
    <row r="1093" s="21" customFormat="1" x14ac:dyDescent="0.2"/>
    <row r="1094" s="21" customFormat="1" x14ac:dyDescent="0.2"/>
    <row r="1095" s="21" customFormat="1" x14ac:dyDescent="0.2"/>
    <row r="1096" s="21" customFormat="1" x14ac:dyDescent="0.2"/>
    <row r="1097" s="21" customFormat="1" x14ac:dyDescent="0.2"/>
    <row r="1098" s="21" customFormat="1" x14ac:dyDescent="0.2"/>
    <row r="1099" s="21" customFormat="1" x14ac:dyDescent="0.2"/>
    <row r="1100" s="21" customFormat="1" x14ac:dyDescent="0.2"/>
    <row r="1101" s="21" customFormat="1" x14ac:dyDescent="0.2"/>
    <row r="1102" s="21" customFormat="1" x14ac:dyDescent="0.2"/>
    <row r="1103" s="21" customFormat="1" x14ac:dyDescent="0.2"/>
    <row r="1104" s="21" customFormat="1" x14ac:dyDescent="0.2"/>
    <row r="1105" s="21" customFormat="1" x14ac:dyDescent="0.2"/>
    <row r="1106" s="21" customFormat="1" x14ac:dyDescent="0.2"/>
    <row r="1107" s="21" customFormat="1" x14ac:dyDescent="0.2"/>
    <row r="1108" s="21" customFormat="1" x14ac:dyDescent="0.2"/>
    <row r="1109" s="21" customFormat="1" x14ac:dyDescent="0.2"/>
    <row r="1110" s="21" customFormat="1" x14ac:dyDescent="0.2"/>
    <row r="1111" s="21" customFormat="1" x14ac:dyDescent="0.2"/>
    <row r="1112" s="21" customFormat="1" x14ac:dyDescent="0.2"/>
    <row r="1113" s="21" customFormat="1" x14ac:dyDescent="0.2"/>
    <row r="1114" s="21" customFormat="1" x14ac:dyDescent="0.2"/>
    <row r="1115" s="21" customFormat="1" x14ac:dyDescent="0.2"/>
    <row r="1116" s="21" customFormat="1" x14ac:dyDescent="0.2"/>
    <row r="1117" s="21" customFormat="1" x14ac:dyDescent="0.2"/>
    <row r="1118" s="21" customFormat="1" x14ac:dyDescent="0.2"/>
    <row r="1119" s="21" customFormat="1" x14ac:dyDescent="0.2"/>
    <row r="1120" s="21" customFormat="1" x14ac:dyDescent="0.2"/>
    <row r="1121" s="21" customFormat="1" x14ac:dyDescent="0.2"/>
    <row r="1122" s="21" customFormat="1" x14ac:dyDescent="0.2"/>
    <row r="1123" s="21" customFormat="1" x14ac:dyDescent="0.2"/>
    <row r="1124" s="21" customFormat="1" x14ac:dyDescent="0.2"/>
    <row r="1125" s="21" customFormat="1" x14ac:dyDescent="0.2"/>
    <row r="1126" s="21" customFormat="1" x14ac:dyDescent="0.2"/>
    <row r="1127" s="21" customFormat="1" x14ac:dyDescent="0.2"/>
    <row r="1128" s="21" customFormat="1" x14ac:dyDescent="0.2"/>
    <row r="1129" s="21" customFormat="1" x14ac:dyDescent="0.2"/>
    <row r="1130" s="21" customFormat="1" x14ac:dyDescent="0.2"/>
    <row r="1131" s="21" customFormat="1" x14ac:dyDescent="0.2"/>
    <row r="1132" s="21" customFormat="1" x14ac:dyDescent="0.2"/>
    <row r="1133" s="21" customFormat="1" x14ac:dyDescent="0.2"/>
    <row r="1134" s="21" customFormat="1" x14ac:dyDescent="0.2"/>
    <row r="1135" s="21" customFormat="1" x14ac:dyDescent="0.2"/>
    <row r="1136" s="21" customFormat="1" x14ac:dyDescent="0.2"/>
    <row r="1137" s="21" customFormat="1" x14ac:dyDescent="0.2"/>
    <row r="1138" s="21" customFormat="1" x14ac:dyDescent="0.2"/>
    <row r="1139" s="21" customFormat="1" x14ac:dyDescent="0.2"/>
    <row r="1140" s="21" customFormat="1" x14ac:dyDescent="0.2"/>
    <row r="1141" s="21" customFormat="1" x14ac:dyDescent="0.2"/>
    <row r="1142" s="21" customFormat="1" x14ac:dyDescent="0.2"/>
    <row r="1143" s="21" customFormat="1" x14ac:dyDescent="0.2"/>
    <row r="1144" s="21" customFormat="1" x14ac:dyDescent="0.2"/>
    <row r="1145" s="21" customFormat="1" x14ac:dyDescent="0.2"/>
    <row r="1146" s="21" customFormat="1" x14ac:dyDescent="0.2"/>
    <row r="1147" s="21" customFormat="1" x14ac:dyDescent="0.2"/>
    <row r="1148" s="21" customFormat="1" x14ac:dyDescent="0.2"/>
    <row r="1149" s="21" customFormat="1" x14ac:dyDescent="0.2"/>
    <row r="1150" s="21" customFormat="1" x14ac:dyDescent="0.2"/>
    <row r="1151" s="21" customFormat="1" x14ac:dyDescent="0.2"/>
    <row r="1152" s="21" customFormat="1" x14ac:dyDescent="0.2"/>
    <row r="1153" s="21" customFormat="1" x14ac:dyDescent="0.2"/>
    <row r="1154" s="21" customFormat="1" x14ac:dyDescent="0.2"/>
    <row r="1155" s="21" customFormat="1" x14ac:dyDescent="0.2"/>
    <row r="1156" s="21" customFormat="1" x14ac:dyDescent="0.2"/>
    <row r="1157" s="21" customFormat="1" x14ac:dyDescent="0.2"/>
    <row r="1158" s="21" customFormat="1" x14ac:dyDescent="0.2"/>
    <row r="1159" s="21" customFormat="1" x14ac:dyDescent="0.2"/>
    <row r="1160" s="21" customFormat="1" x14ac:dyDescent="0.2"/>
    <row r="1161" s="21" customFormat="1" x14ac:dyDescent="0.2"/>
    <row r="1162" s="21" customFormat="1" x14ac:dyDescent="0.2"/>
    <row r="1163" s="21" customFormat="1" x14ac:dyDescent="0.2"/>
    <row r="1164" s="21" customFormat="1" x14ac:dyDescent="0.2"/>
    <row r="1165" s="21" customFormat="1" x14ac:dyDescent="0.2"/>
    <row r="1166" s="21" customFormat="1" x14ac:dyDescent="0.2"/>
    <row r="1167" s="21" customFormat="1" x14ac:dyDescent="0.2"/>
    <row r="1168" s="21" customFormat="1" x14ac:dyDescent="0.2"/>
    <row r="1169" s="21" customFormat="1" x14ac:dyDescent="0.2"/>
    <row r="1170" s="21" customFormat="1" x14ac:dyDescent="0.2"/>
    <row r="1171" s="21" customFormat="1" x14ac:dyDescent="0.2"/>
    <row r="1172" s="21" customFormat="1" x14ac:dyDescent="0.2"/>
    <row r="1173" s="21" customFormat="1" x14ac:dyDescent="0.2"/>
    <row r="1174" s="21" customFormat="1" x14ac:dyDescent="0.2"/>
    <row r="1175" s="21" customFormat="1" x14ac:dyDescent="0.2"/>
    <row r="1176" s="21" customFormat="1" x14ac:dyDescent="0.2"/>
    <row r="1177" s="21" customFormat="1" x14ac:dyDescent="0.2"/>
    <row r="1178" s="21" customFormat="1" x14ac:dyDescent="0.2"/>
    <row r="1179" s="21" customFormat="1" x14ac:dyDescent="0.2"/>
    <row r="1180" s="21" customFormat="1" x14ac:dyDescent="0.2"/>
    <row r="1181" s="21" customFormat="1" x14ac:dyDescent="0.2"/>
    <row r="1182" s="21" customFormat="1" x14ac:dyDescent="0.2"/>
    <row r="1183" s="21" customFormat="1" x14ac:dyDescent="0.2"/>
    <row r="1184" s="21" customFormat="1" x14ac:dyDescent="0.2"/>
    <row r="1185" s="21" customFormat="1" x14ac:dyDescent="0.2"/>
    <row r="1186" s="21" customFormat="1" x14ac:dyDescent="0.2"/>
    <row r="1187" s="21" customFormat="1" x14ac:dyDescent="0.2"/>
    <row r="1188" s="21" customFormat="1" x14ac:dyDescent="0.2"/>
    <row r="1189" s="21" customFormat="1" x14ac:dyDescent="0.2"/>
    <row r="1190" s="21" customFormat="1" x14ac:dyDescent="0.2"/>
    <row r="1191" s="21" customFormat="1" x14ac:dyDescent="0.2"/>
    <row r="1192" s="21" customFormat="1" x14ac:dyDescent="0.2"/>
    <row r="1193" s="21" customFormat="1" x14ac:dyDescent="0.2"/>
    <row r="1194" s="21" customFormat="1" x14ac:dyDescent="0.2"/>
    <row r="1195" s="21" customFormat="1" x14ac:dyDescent="0.2"/>
    <row r="1196" s="21" customFormat="1" x14ac:dyDescent="0.2"/>
    <row r="1197" s="21" customFormat="1" x14ac:dyDescent="0.2"/>
    <row r="1198" s="21" customFormat="1" x14ac:dyDescent="0.2"/>
    <row r="1199" s="21" customFormat="1" x14ac:dyDescent="0.2"/>
    <row r="1200" s="21" customFormat="1" x14ac:dyDescent="0.2"/>
    <row r="1201" s="21" customFormat="1" x14ac:dyDescent="0.2"/>
    <row r="1202" s="21" customFormat="1" x14ac:dyDescent="0.2"/>
    <row r="1203" s="21" customFormat="1" x14ac:dyDescent="0.2"/>
    <row r="1204" s="21" customFormat="1" x14ac:dyDescent="0.2"/>
    <row r="1205" s="21" customFormat="1" x14ac:dyDescent="0.2"/>
    <row r="1206" s="21" customFormat="1" x14ac:dyDescent="0.2"/>
    <row r="1207" s="21" customFormat="1" x14ac:dyDescent="0.2"/>
    <row r="1208" s="21" customFormat="1" x14ac:dyDescent="0.2"/>
    <row r="1209" s="21" customFormat="1" x14ac:dyDescent="0.2"/>
    <row r="1210" s="21" customFormat="1" x14ac:dyDescent="0.2"/>
    <row r="1211" s="21" customFormat="1" x14ac:dyDescent="0.2"/>
    <row r="1212" s="21" customFormat="1" x14ac:dyDescent="0.2"/>
    <row r="1213" s="21" customFormat="1" x14ac:dyDescent="0.2"/>
    <row r="1214" s="21" customFormat="1" x14ac:dyDescent="0.2"/>
    <row r="1215" s="21" customFormat="1" x14ac:dyDescent="0.2"/>
    <row r="1216" s="21" customFormat="1" x14ac:dyDescent="0.2"/>
    <row r="1217" s="21" customFormat="1" x14ac:dyDescent="0.2"/>
    <row r="1218" s="21" customFormat="1" x14ac:dyDescent="0.2"/>
    <row r="1219" s="21" customFormat="1" x14ac:dyDescent="0.2"/>
    <row r="1220" s="21" customFormat="1" x14ac:dyDescent="0.2"/>
    <row r="1221" s="21" customFormat="1" x14ac:dyDescent="0.2"/>
    <row r="1222" s="21" customFormat="1" x14ac:dyDescent="0.2"/>
    <row r="1223" s="21" customFormat="1" x14ac:dyDescent="0.2"/>
    <row r="1224" s="21" customFormat="1" x14ac:dyDescent="0.2"/>
    <row r="1225" s="21" customFormat="1" x14ac:dyDescent="0.2"/>
    <row r="1226" s="21" customFormat="1" x14ac:dyDescent="0.2"/>
    <row r="1227" s="21" customFormat="1" x14ac:dyDescent="0.2"/>
    <row r="1228" s="21" customFormat="1" x14ac:dyDescent="0.2"/>
    <row r="1229" s="21" customFormat="1" x14ac:dyDescent="0.2"/>
    <row r="1230" s="21" customFormat="1" x14ac:dyDescent="0.2"/>
    <row r="1231" s="21" customFormat="1" x14ac:dyDescent="0.2"/>
    <row r="1232" s="21" customFormat="1" x14ac:dyDescent="0.2"/>
    <row r="1233" s="21" customFormat="1" x14ac:dyDescent="0.2"/>
    <row r="1234" s="21" customFormat="1" x14ac:dyDescent="0.2"/>
    <row r="1235" s="21" customFormat="1" x14ac:dyDescent="0.2"/>
    <row r="1236" s="21" customFormat="1" x14ac:dyDescent="0.2"/>
    <row r="1237" s="21" customFormat="1" x14ac:dyDescent="0.2"/>
    <row r="1238" s="21" customFormat="1" x14ac:dyDescent="0.2"/>
    <row r="1239" s="21" customFormat="1" x14ac:dyDescent="0.2"/>
    <row r="1240" s="21" customFormat="1" x14ac:dyDescent="0.2"/>
    <row r="1241" s="21" customFormat="1" x14ac:dyDescent="0.2"/>
    <row r="1242" s="21" customFormat="1" x14ac:dyDescent="0.2"/>
    <row r="1243" s="21" customFormat="1" x14ac:dyDescent="0.2"/>
    <row r="1244" s="21" customFormat="1" x14ac:dyDescent="0.2"/>
    <row r="1245" s="21" customFormat="1" x14ac:dyDescent="0.2"/>
    <row r="1246" s="21" customFormat="1" x14ac:dyDescent="0.2"/>
    <row r="1247" s="21" customFormat="1" x14ac:dyDescent="0.2"/>
    <row r="1248" s="21" customFormat="1" x14ac:dyDescent="0.2"/>
    <row r="1249" s="21" customFormat="1" x14ac:dyDescent="0.2"/>
    <row r="1250" s="21" customFormat="1" x14ac:dyDescent="0.2"/>
    <row r="1251" s="21" customFormat="1" x14ac:dyDescent="0.2"/>
    <row r="1252" s="21" customFormat="1" x14ac:dyDescent="0.2"/>
    <row r="1253" s="21" customFormat="1" x14ac:dyDescent="0.2"/>
    <row r="1254" s="21" customFormat="1" x14ac:dyDescent="0.2"/>
    <row r="1255" s="21" customFormat="1" x14ac:dyDescent="0.2"/>
    <row r="1256" s="21" customFormat="1" x14ac:dyDescent="0.2"/>
    <row r="1257" s="21" customFormat="1" x14ac:dyDescent="0.2"/>
    <row r="1258" s="21" customFormat="1" x14ac:dyDescent="0.2"/>
    <row r="1259" s="21" customFormat="1" x14ac:dyDescent="0.2"/>
    <row r="1260" s="21" customFormat="1" x14ac:dyDescent="0.2"/>
    <row r="1261" s="21" customFormat="1" x14ac:dyDescent="0.2"/>
    <row r="1262" s="21" customFormat="1" x14ac:dyDescent="0.2"/>
    <row r="1263" s="21" customFormat="1" x14ac:dyDescent="0.2"/>
    <row r="1264" s="21" customFormat="1" x14ac:dyDescent="0.2"/>
    <row r="1265" s="21" customFormat="1" x14ac:dyDescent="0.2"/>
    <row r="1266" s="21" customFormat="1" x14ac:dyDescent="0.2"/>
    <row r="1267" s="21" customFormat="1" x14ac:dyDescent="0.2"/>
    <row r="1268" s="21" customFormat="1" x14ac:dyDescent="0.2"/>
    <row r="1269" s="21" customFormat="1" x14ac:dyDescent="0.2"/>
    <row r="1270" s="21" customFormat="1" x14ac:dyDescent="0.2"/>
    <row r="1271" s="21" customFormat="1" x14ac:dyDescent="0.2"/>
    <row r="1272" s="21" customFormat="1" x14ac:dyDescent="0.2"/>
    <row r="1273" s="21" customFormat="1" x14ac:dyDescent="0.2"/>
    <row r="1274" s="21" customFormat="1" x14ac:dyDescent="0.2"/>
    <row r="1275" s="21" customFormat="1" x14ac:dyDescent="0.2"/>
    <row r="1276" s="21" customFormat="1" x14ac:dyDescent="0.2"/>
    <row r="1277" s="21" customFormat="1" x14ac:dyDescent="0.2"/>
    <row r="1278" s="21" customFormat="1" x14ac:dyDescent="0.2"/>
    <row r="1279" s="21" customFormat="1" x14ac:dyDescent="0.2"/>
    <row r="1280" s="21" customFormat="1" x14ac:dyDescent="0.2"/>
    <row r="1281" s="21" customFormat="1" x14ac:dyDescent="0.2"/>
    <row r="1282" s="21" customFormat="1" x14ac:dyDescent="0.2"/>
    <row r="1283" s="21" customFormat="1" x14ac:dyDescent="0.2"/>
    <row r="1284" s="21" customFormat="1" x14ac:dyDescent="0.2"/>
    <row r="1285" s="21" customFormat="1" x14ac:dyDescent="0.2"/>
    <row r="1286" s="21" customFormat="1" x14ac:dyDescent="0.2"/>
    <row r="1287" s="21" customFormat="1" x14ac:dyDescent="0.2"/>
    <row r="1288" s="21" customFormat="1" x14ac:dyDescent="0.2"/>
    <row r="1289" s="21" customFormat="1" x14ac:dyDescent="0.2"/>
    <row r="1290" s="21" customFormat="1" x14ac:dyDescent="0.2"/>
    <row r="1291" s="21" customFormat="1" x14ac:dyDescent="0.2"/>
    <row r="1292" s="21" customFormat="1" x14ac:dyDescent="0.2"/>
    <row r="1293" s="21" customFormat="1" x14ac:dyDescent="0.2"/>
    <row r="1294" s="21" customFormat="1" x14ac:dyDescent="0.2"/>
    <row r="1295" s="21" customFormat="1" x14ac:dyDescent="0.2"/>
    <row r="1296" s="21" customFormat="1" x14ac:dyDescent="0.2"/>
    <row r="1297" s="21" customFormat="1" x14ac:dyDescent="0.2"/>
    <row r="1298" s="21" customFormat="1" x14ac:dyDescent="0.2"/>
    <row r="1299" s="21" customFormat="1" x14ac:dyDescent="0.2"/>
    <row r="1300" s="21" customFormat="1" x14ac:dyDescent="0.2"/>
    <row r="1301" s="21" customFormat="1" x14ac:dyDescent="0.2"/>
    <row r="1302" s="21" customFormat="1" x14ac:dyDescent="0.2"/>
    <row r="1303" s="21" customFormat="1" x14ac:dyDescent="0.2"/>
    <row r="1304" s="21" customFormat="1" x14ac:dyDescent="0.2"/>
    <row r="1305" s="21" customFormat="1" x14ac:dyDescent="0.2"/>
    <row r="1306" s="21" customFormat="1" x14ac:dyDescent="0.2"/>
    <row r="1307" s="21" customFormat="1" x14ac:dyDescent="0.2"/>
    <row r="1308" s="21" customFormat="1" x14ac:dyDescent="0.2"/>
    <row r="1309" s="21" customFormat="1" x14ac:dyDescent="0.2"/>
    <row r="1310" s="21" customFormat="1" x14ac:dyDescent="0.2"/>
    <row r="1311" s="21" customFormat="1" x14ac:dyDescent="0.2"/>
    <row r="1312" s="21" customFormat="1" x14ac:dyDescent="0.2"/>
    <row r="1313" s="21" customFormat="1" x14ac:dyDescent="0.2"/>
    <row r="1314" s="21" customFormat="1" x14ac:dyDescent="0.2"/>
    <row r="1315" s="21" customFormat="1" x14ac:dyDescent="0.2"/>
    <row r="1316" s="21" customFormat="1" x14ac:dyDescent="0.2"/>
    <row r="1317" s="21" customFormat="1" x14ac:dyDescent="0.2"/>
    <row r="1318" s="21" customFormat="1" x14ac:dyDescent="0.2"/>
    <row r="1319" s="21" customFormat="1" x14ac:dyDescent="0.2"/>
    <row r="1320" s="21" customFormat="1" x14ac:dyDescent="0.2"/>
    <row r="1321" s="21" customFormat="1" x14ac:dyDescent="0.2"/>
    <row r="1322" s="21" customFormat="1" x14ac:dyDescent="0.2"/>
    <row r="1323" s="21" customFormat="1" x14ac:dyDescent="0.2"/>
    <row r="1324" s="21" customFormat="1" x14ac:dyDescent="0.2"/>
    <row r="1325" s="21" customFormat="1" x14ac:dyDescent="0.2"/>
    <row r="1326" s="21" customFormat="1" x14ac:dyDescent="0.2"/>
    <row r="1327" s="21" customFormat="1" x14ac:dyDescent="0.2"/>
    <row r="1328" s="21" customFormat="1" x14ac:dyDescent="0.2"/>
    <row r="1329" s="21" customFormat="1" x14ac:dyDescent="0.2"/>
    <row r="1330" s="21" customFormat="1" x14ac:dyDescent="0.2"/>
    <row r="1331" s="21" customFormat="1" x14ac:dyDescent="0.2"/>
    <row r="1332" s="21" customFormat="1" x14ac:dyDescent="0.2"/>
    <row r="1333" s="21" customFormat="1" x14ac:dyDescent="0.2"/>
    <row r="1334" s="21" customFormat="1" x14ac:dyDescent="0.2"/>
    <row r="1335" s="21" customFormat="1" x14ac:dyDescent="0.2"/>
    <row r="1336" s="21" customFormat="1" x14ac:dyDescent="0.2"/>
    <row r="1337" s="21" customFormat="1" x14ac:dyDescent="0.2"/>
    <row r="1338" s="21" customFormat="1" x14ac:dyDescent="0.2"/>
    <row r="1339" s="21" customFormat="1" x14ac:dyDescent="0.2"/>
    <row r="1340" s="21" customFormat="1" x14ac:dyDescent="0.2"/>
    <row r="1341" s="21" customFormat="1" x14ac:dyDescent="0.2"/>
    <row r="1342" s="21" customFormat="1" x14ac:dyDescent="0.2"/>
    <row r="1343" s="21" customFormat="1" x14ac:dyDescent="0.2"/>
    <row r="1344" s="21" customFormat="1" x14ac:dyDescent="0.2"/>
    <row r="1345" s="21" customFormat="1" x14ac:dyDescent="0.2"/>
    <row r="1346" s="21" customFormat="1" x14ac:dyDescent="0.2"/>
    <row r="1347" s="21" customFormat="1" x14ac:dyDescent="0.2"/>
    <row r="1348" s="21" customFormat="1" x14ac:dyDescent="0.2"/>
    <row r="1349" s="21" customFormat="1" x14ac:dyDescent="0.2"/>
    <row r="1350" s="21" customFormat="1" x14ac:dyDescent="0.2"/>
    <row r="1351" s="21" customFormat="1" x14ac:dyDescent="0.2"/>
    <row r="1352" s="21" customFormat="1" x14ac:dyDescent="0.2"/>
    <row r="1353" s="21" customFormat="1" x14ac:dyDescent="0.2"/>
    <row r="1354" s="21" customFormat="1" x14ac:dyDescent="0.2"/>
    <row r="1355" s="21" customFormat="1" x14ac:dyDescent="0.2"/>
    <row r="1356" s="21" customFormat="1" x14ac:dyDescent="0.2"/>
    <row r="1357" s="21" customFormat="1" x14ac:dyDescent="0.2"/>
    <row r="1358" s="21" customFormat="1" x14ac:dyDescent="0.2"/>
    <row r="1359" s="21" customFormat="1" x14ac:dyDescent="0.2"/>
    <row r="1360" s="21" customFormat="1" x14ac:dyDescent="0.2"/>
    <row r="1361" s="21" customFormat="1" x14ac:dyDescent="0.2"/>
    <row r="1362" s="21" customFormat="1" x14ac:dyDescent="0.2"/>
    <row r="1363" s="21" customFormat="1" x14ac:dyDescent="0.2"/>
    <row r="1364" s="21" customFormat="1" x14ac:dyDescent="0.2"/>
    <row r="1365" s="21" customFormat="1" x14ac:dyDescent="0.2"/>
    <row r="1366" s="21" customFormat="1" x14ac:dyDescent="0.2"/>
    <row r="1367" s="21" customFormat="1" x14ac:dyDescent="0.2"/>
    <row r="1368" s="21" customFormat="1" x14ac:dyDescent="0.2"/>
    <row r="1369" s="21" customFormat="1" x14ac:dyDescent="0.2"/>
    <row r="1370" s="21" customFormat="1" x14ac:dyDescent="0.2"/>
    <row r="1371" s="21" customFormat="1" x14ac:dyDescent="0.2"/>
    <row r="1372" s="21" customFormat="1" x14ac:dyDescent="0.2"/>
    <row r="1373" s="21" customFormat="1" x14ac:dyDescent="0.2"/>
    <row r="1374" s="21" customFormat="1" x14ac:dyDescent="0.2"/>
    <row r="1375" s="21" customFormat="1" x14ac:dyDescent="0.2"/>
    <row r="1376" s="21" customFormat="1" x14ac:dyDescent="0.2"/>
    <row r="1377" s="21" customFormat="1" x14ac:dyDescent="0.2"/>
    <row r="1378" s="21" customFormat="1" x14ac:dyDescent="0.2"/>
    <row r="1379" s="21" customFormat="1" x14ac:dyDescent="0.2"/>
    <row r="1380" s="21" customFormat="1" x14ac:dyDescent="0.2"/>
    <row r="1381" s="21" customFormat="1" x14ac:dyDescent="0.2"/>
    <row r="1382" s="21" customFormat="1" x14ac:dyDescent="0.2"/>
    <row r="1383" s="21" customFormat="1" x14ac:dyDescent="0.2"/>
    <row r="1384" s="21" customFormat="1" x14ac:dyDescent="0.2"/>
    <row r="1385" s="21" customFormat="1" x14ac:dyDescent="0.2"/>
    <row r="1386" s="21" customFormat="1" x14ac:dyDescent="0.2"/>
    <row r="1387" s="21" customFormat="1" x14ac:dyDescent="0.2"/>
    <row r="1388" s="21" customFormat="1" x14ac:dyDescent="0.2"/>
    <row r="1389" s="21" customFormat="1" x14ac:dyDescent="0.2"/>
    <row r="1390" s="21" customFormat="1" x14ac:dyDescent="0.2"/>
    <row r="1391" s="21" customFormat="1" x14ac:dyDescent="0.2"/>
    <row r="1392" s="21" customFormat="1" x14ac:dyDescent="0.2"/>
    <row r="1393" s="21" customFormat="1" x14ac:dyDescent="0.2"/>
    <row r="1394" s="21" customFormat="1" x14ac:dyDescent="0.2"/>
    <row r="1395" s="21" customFormat="1" x14ac:dyDescent="0.2"/>
    <row r="1396" s="21" customFormat="1" x14ac:dyDescent="0.2"/>
    <row r="1397" s="21" customFormat="1" x14ac:dyDescent="0.2"/>
    <row r="1398" s="21" customFormat="1" x14ac:dyDescent="0.2"/>
    <row r="1399" s="21" customFormat="1" x14ac:dyDescent="0.2"/>
    <row r="1400" s="21" customFormat="1" x14ac:dyDescent="0.2"/>
    <row r="1401" s="21" customFormat="1" x14ac:dyDescent="0.2"/>
    <row r="1402" s="21" customFormat="1" x14ac:dyDescent="0.2"/>
    <row r="1403" s="21" customFormat="1" x14ac:dyDescent="0.2"/>
    <row r="1404" s="21" customFormat="1" x14ac:dyDescent="0.2"/>
    <row r="1405" s="21" customFormat="1" x14ac:dyDescent="0.2"/>
    <row r="1406" s="21" customFormat="1" x14ac:dyDescent="0.2"/>
    <row r="1407" s="21" customFormat="1" x14ac:dyDescent="0.2"/>
    <row r="1408" s="21" customFormat="1" x14ac:dyDescent="0.2"/>
    <row r="1409" s="21" customFormat="1" x14ac:dyDescent="0.2"/>
    <row r="1410" s="21" customFormat="1" x14ac:dyDescent="0.2"/>
    <row r="1411" s="21" customFormat="1" x14ac:dyDescent="0.2"/>
    <row r="1412" s="21" customFormat="1" x14ac:dyDescent="0.2"/>
    <row r="1413" s="21" customFormat="1" x14ac:dyDescent="0.2"/>
    <row r="1414" s="21" customFormat="1" x14ac:dyDescent="0.2"/>
    <row r="1415" s="21" customFormat="1" x14ac:dyDescent="0.2"/>
    <row r="1416" s="21" customFormat="1" x14ac:dyDescent="0.2"/>
    <row r="1417" s="21" customFormat="1" x14ac:dyDescent="0.2"/>
    <row r="1418" s="21" customFormat="1" x14ac:dyDescent="0.2"/>
    <row r="1419" s="21" customFormat="1" x14ac:dyDescent="0.2"/>
    <row r="1420" s="21" customFormat="1" x14ac:dyDescent="0.2"/>
    <row r="1421" s="21" customFormat="1" x14ac:dyDescent="0.2"/>
    <row r="1422" s="21" customFormat="1" x14ac:dyDescent="0.2"/>
    <row r="1423" s="21" customFormat="1" x14ac:dyDescent="0.2"/>
    <row r="1424" s="21" customFormat="1" x14ac:dyDescent="0.2"/>
    <row r="1425" s="21" customFormat="1" x14ac:dyDescent="0.2"/>
    <row r="1426" s="21" customFormat="1" x14ac:dyDescent="0.2"/>
    <row r="1427" s="21" customFormat="1" x14ac:dyDescent="0.2"/>
    <row r="1428" s="21" customFormat="1" x14ac:dyDescent="0.2"/>
    <row r="1429" s="21" customFormat="1" x14ac:dyDescent="0.2"/>
    <row r="1430" s="21" customFormat="1" x14ac:dyDescent="0.2"/>
    <row r="1431" s="21" customFormat="1" x14ac:dyDescent="0.2"/>
    <row r="1432" s="21" customFormat="1" x14ac:dyDescent="0.2"/>
    <row r="1433" s="21" customFormat="1" x14ac:dyDescent="0.2"/>
    <row r="1434" s="21" customFormat="1" x14ac:dyDescent="0.2"/>
    <row r="1435" s="21" customFormat="1" x14ac:dyDescent="0.2"/>
    <row r="1436" s="21" customFormat="1" x14ac:dyDescent="0.2"/>
    <row r="1437" s="21" customFormat="1" x14ac:dyDescent="0.2"/>
    <row r="1438" s="21" customFormat="1" x14ac:dyDescent="0.2"/>
    <row r="1439" s="21" customFormat="1" x14ac:dyDescent="0.2"/>
    <row r="1440" s="21" customFormat="1" x14ac:dyDescent="0.2"/>
    <row r="1441" s="21" customFormat="1" x14ac:dyDescent="0.2"/>
    <row r="1442" s="21" customFormat="1" x14ac:dyDescent="0.2"/>
    <row r="1443" s="21" customFormat="1" x14ac:dyDescent="0.2"/>
    <row r="1444" s="21" customFormat="1" x14ac:dyDescent="0.2"/>
    <row r="1445" s="21" customFormat="1" x14ac:dyDescent="0.2"/>
    <row r="1446" s="21" customFormat="1" x14ac:dyDescent="0.2"/>
    <row r="1447" s="21" customFormat="1" x14ac:dyDescent="0.2"/>
    <row r="1448" s="21" customFormat="1" x14ac:dyDescent="0.2"/>
    <row r="1449" s="21" customFormat="1" x14ac:dyDescent="0.2"/>
    <row r="1450" s="21" customFormat="1" x14ac:dyDescent="0.2"/>
    <row r="1451" s="21" customFormat="1" x14ac:dyDescent="0.2"/>
    <row r="1452" s="21" customFormat="1" x14ac:dyDescent="0.2"/>
    <row r="1453" s="21" customFormat="1" x14ac:dyDescent="0.2"/>
    <row r="1454" s="21" customFormat="1" x14ac:dyDescent="0.2"/>
    <row r="1455" s="21" customFormat="1" x14ac:dyDescent="0.2"/>
    <row r="1456" s="21" customFormat="1" x14ac:dyDescent="0.2"/>
    <row r="1457" s="21" customFormat="1" x14ac:dyDescent="0.2"/>
    <row r="1458" s="21" customFormat="1" x14ac:dyDescent="0.2"/>
    <row r="1459" s="21" customFormat="1" x14ac:dyDescent="0.2"/>
    <row r="1460" s="21" customFormat="1" x14ac:dyDescent="0.2"/>
    <row r="1461" s="21" customFormat="1" x14ac:dyDescent="0.2"/>
    <row r="1462" s="21" customFormat="1" x14ac:dyDescent="0.2"/>
    <row r="1463" s="21" customFormat="1" x14ac:dyDescent="0.2"/>
    <row r="1464" s="21" customFormat="1" x14ac:dyDescent="0.2"/>
    <row r="1465" s="21" customFormat="1" x14ac:dyDescent="0.2"/>
    <row r="1466" s="21" customFormat="1" x14ac:dyDescent="0.2"/>
    <row r="1467" s="21" customFormat="1" x14ac:dyDescent="0.2"/>
    <row r="1468" s="21" customFormat="1" x14ac:dyDescent="0.2"/>
    <row r="1469" s="21" customFormat="1" x14ac:dyDescent="0.2"/>
    <row r="1470" s="21" customFormat="1" x14ac:dyDescent="0.2"/>
    <row r="1471" s="21" customFormat="1" x14ac:dyDescent="0.2"/>
    <row r="1472" s="21" customFormat="1" x14ac:dyDescent="0.2"/>
    <row r="1473" s="21" customFormat="1" x14ac:dyDescent="0.2"/>
    <row r="1474" s="21" customFormat="1" x14ac:dyDescent="0.2"/>
    <row r="1475" s="21" customFormat="1" x14ac:dyDescent="0.2"/>
    <row r="1476" s="21" customFormat="1" x14ac:dyDescent="0.2"/>
    <row r="1477" s="21" customFormat="1" x14ac:dyDescent="0.2"/>
    <row r="1478" s="21" customFormat="1" x14ac:dyDescent="0.2"/>
    <row r="1479" s="21" customFormat="1" x14ac:dyDescent="0.2"/>
    <row r="1480" s="21" customFormat="1" x14ac:dyDescent="0.2"/>
    <row r="1481" s="21" customFormat="1" x14ac:dyDescent="0.2"/>
    <row r="1482" s="21" customFormat="1" x14ac:dyDescent="0.2"/>
    <row r="1483" s="21" customFormat="1" x14ac:dyDescent="0.2"/>
    <row r="1484" s="21" customFormat="1" x14ac:dyDescent="0.2"/>
    <row r="1485" s="21" customFormat="1" x14ac:dyDescent="0.2"/>
    <row r="1486" s="21" customFormat="1" x14ac:dyDescent="0.2"/>
    <row r="1487" s="21" customFormat="1" x14ac:dyDescent="0.2"/>
    <row r="1488" s="21" customFormat="1" x14ac:dyDescent="0.2"/>
    <row r="1489" s="21" customFormat="1" x14ac:dyDescent="0.2"/>
    <row r="1490" s="21" customFormat="1" x14ac:dyDescent="0.2"/>
    <row r="1491" s="21" customFormat="1" x14ac:dyDescent="0.2"/>
    <row r="1492" s="21" customFormat="1" x14ac:dyDescent="0.2"/>
    <row r="1493" s="21" customFormat="1" x14ac:dyDescent="0.2"/>
    <row r="1494" s="21" customFormat="1" x14ac:dyDescent="0.2"/>
    <row r="1495" s="21" customFormat="1" x14ac:dyDescent="0.2"/>
    <row r="1496" s="21" customFormat="1" x14ac:dyDescent="0.2"/>
    <row r="1497" s="21" customFormat="1" x14ac:dyDescent="0.2"/>
    <row r="1498" s="21" customFormat="1" x14ac:dyDescent="0.2"/>
    <row r="1499" s="21" customFormat="1" x14ac:dyDescent="0.2"/>
    <row r="1500" s="21" customFormat="1" x14ac:dyDescent="0.2"/>
    <row r="1501" s="21" customFormat="1" x14ac:dyDescent="0.2"/>
    <row r="1502" s="21" customFormat="1" x14ac:dyDescent="0.2"/>
    <row r="1503" s="21" customFormat="1" x14ac:dyDescent="0.2"/>
    <row r="1504" s="21" customFormat="1" x14ac:dyDescent="0.2"/>
    <row r="1505" s="21" customFormat="1" x14ac:dyDescent="0.2"/>
    <row r="1506" s="21" customFormat="1" x14ac:dyDescent="0.2"/>
    <row r="1507" s="21" customFormat="1" x14ac:dyDescent="0.2"/>
    <row r="1508" s="21" customFormat="1" x14ac:dyDescent="0.2"/>
    <row r="1509" s="21" customFormat="1" x14ac:dyDescent="0.2"/>
    <row r="1510" s="21" customFormat="1" x14ac:dyDescent="0.2"/>
    <row r="1511" s="21" customFormat="1" x14ac:dyDescent="0.2"/>
    <row r="1512" s="21" customFormat="1" x14ac:dyDescent="0.2"/>
    <row r="1513" s="21" customFormat="1" x14ac:dyDescent="0.2"/>
    <row r="1514" s="21" customFormat="1" x14ac:dyDescent="0.2"/>
    <row r="1515" s="21" customFormat="1" x14ac:dyDescent="0.2"/>
    <row r="1516" s="21" customFormat="1" x14ac:dyDescent="0.2"/>
    <row r="1517" s="21" customFormat="1" x14ac:dyDescent="0.2"/>
    <row r="1518" s="21" customFormat="1" x14ac:dyDescent="0.2"/>
    <row r="1519" s="21" customFormat="1" x14ac:dyDescent="0.2"/>
    <row r="1520" s="21" customFormat="1" x14ac:dyDescent="0.2"/>
    <row r="1521" s="21" customFormat="1" x14ac:dyDescent="0.2"/>
    <row r="1522" s="21" customFormat="1" x14ac:dyDescent="0.2"/>
    <row r="1523" s="21" customFormat="1" x14ac:dyDescent="0.2"/>
    <row r="1524" s="21" customFormat="1" x14ac:dyDescent="0.2"/>
    <row r="1525" s="21" customFormat="1" x14ac:dyDescent="0.2"/>
    <row r="1526" s="21" customFormat="1" x14ac:dyDescent="0.2"/>
    <row r="1527" s="21" customFormat="1" x14ac:dyDescent="0.2"/>
    <row r="1528" s="21" customFormat="1" x14ac:dyDescent="0.2"/>
    <row r="1529" s="21" customFormat="1" x14ac:dyDescent="0.2"/>
    <row r="1530" s="21" customFormat="1" x14ac:dyDescent="0.2"/>
    <row r="1531" s="21" customFormat="1" x14ac:dyDescent="0.2"/>
    <row r="1532" s="21" customFormat="1" x14ac:dyDescent="0.2"/>
    <row r="1533" s="21" customFormat="1" x14ac:dyDescent="0.2"/>
    <row r="1534" s="21" customFormat="1" x14ac:dyDescent="0.2"/>
    <row r="1535" s="21" customFormat="1" x14ac:dyDescent="0.2"/>
    <row r="1536" s="21" customFormat="1" x14ac:dyDescent="0.2"/>
    <row r="1537" s="21" customFormat="1" x14ac:dyDescent="0.2"/>
    <row r="1538" s="21" customFormat="1" x14ac:dyDescent="0.2"/>
    <row r="1539" s="21" customFormat="1" x14ac:dyDescent="0.2"/>
    <row r="1540" s="21" customFormat="1" x14ac:dyDescent="0.2"/>
    <row r="1541" s="21" customFormat="1" x14ac:dyDescent="0.2"/>
    <row r="1542" s="21" customFormat="1" x14ac:dyDescent="0.2"/>
    <row r="1543" s="21" customFormat="1" x14ac:dyDescent="0.2"/>
    <row r="1544" s="21" customFormat="1" x14ac:dyDescent="0.2"/>
    <row r="1545" s="21" customFormat="1" x14ac:dyDescent="0.2"/>
    <row r="1546" s="21" customFormat="1" x14ac:dyDescent="0.2"/>
    <row r="1547" s="21" customFormat="1" x14ac:dyDescent="0.2"/>
    <row r="1548" s="21" customFormat="1" x14ac:dyDescent="0.2"/>
    <row r="1549" s="21" customFormat="1" x14ac:dyDescent="0.2"/>
    <row r="1550" s="21" customFormat="1" x14ac:dyDescent="0.2"/>
    <row r="1551" s="21" customFormat="1" x14ac:dyDescent="0.2"/>
    <row r="1552" s="21" customFormat="1" x14ac:dyDescent="0.2"/>
    <row r="1553" s="21" customFormat="1" x14ac:dyDescent="0.2"/>
    <row r="1554" s="21" customFormat="1" x14ac:dyDescent="0.2"/>
    <row r="1555" s="21" customFormat="1" x14ac:dyDescent="0.2"/>
    <row r="1556" s="21" customFormat="1" x14ac:dyDescent="0.2"/>
    <row r="1557" s="21" customFormat="1" x14ac:dyDescent="0.2"/>
    <row r="1558" s="21" customFormat="1" x14ac:dyDescent="0.2"/>
    <row r="1559" s="21" customFormat="1" x14ac:dyDescent="0.2"/>
    <row r="1560" s="21" customFormat="1" x14ac:dyDescent="0.2"/>
    <row r="1561" s="21" customFormat="1" x14ac:dyDescent="0.2"/>
    <row r="1562" s="21" customFormat="1" x14ac:dyDescent="0.2"/>
    <row r="1563" s="21" customFormat="1" x14ac:dyDescent="0.2"/>
    <row r="1564" s="21" customFormat="1" x14ac:dyDescent="0.2"/>
    <row r="1565" s="21" customFormat="1" x14ac:dyDescent="0.2"/>
    <row r="1566" s="21" customFormat="1" x14ac:dyDescent="0.2"/>
    <row r="1567" s="21" customFormat="1" x14ac:dyDescent="0.2"/>
    <row r="1568" s="21" customFormat="1" x14ac:dyDescent="0.2"/>
    <row r="1569" s="21" customFormat="1" x14ac:dyDescent="0.2"/>
    <row r="1570" s="21" customFormat="1" x14ac:dyDescent="0.2"/>
    <row r="1571" s="21" customFormat="1" x14ac:dyDescent="0.2"/>
    <row r="1572" s="21" customFormat="1" x14ac:dyDescent="0.2"/>
    <row r="1573" s="21" customFormat="1" x14ac:dyDescent="0.2"/>
    <row r="1574" s="21" customFormat="1" x14ac:dyDescent="0.2"/>
    <row r="1575" s="21" customFormat="1" x14ac:dyDescent="0.2"/>
    <row r="1576" s="21" customFormat="1" x14ac:dyDescent="0.2"/>
    <row r="1577" s="21" customFormat="1" x14ac:dyDescent="0.2"/>
    <row r="1578" s="21" customFormat="1" x14ac:dyDescent="0.2"/>
    <row r="1579" s="21" customFormat="1" x14ac:dyDescent="0.2"/>
    <row r="1580" s="21" customFormat="1" x14ac:dyDescent="0.2"/>
    <row r="1581" s="21" customFormat="1" x14ac:dyDescent="0.2"/>
    <row r="1582" s="21" customFormat="1" x14ac:dyDescent="0.2"/>
    <row r="1583" s="21" customFormat="1" x14ac:dyDescent="0.2"/>
    <row r="1584" s="21" customFormat="1" x14ac:dyDescent="0.2"/>
    <row r="1585" s="21" customFormat="1" x14ac:dyDescent="0.2"/>
    <row r="1586" s="21" customFormat="1" x14ac:dyDescent="0.2"/>
    <row r="1587" s="21" customFormat="1" x14ac:dyDescent="0.2"/>
    <row r="1588" s="21" customFormat="1" x14ac:dyDescent="0.2"/>
    <row r="1589" s="21" customFormat="1" x14ac:dyDescent="0.2"/>
    <row r="1590" s="21" customFormat="1" x14ac:dyDescent="0.2"/>
    <row r="1591" s="21" customFormat="1" x14ac:dyDescent="0.2"/>
    <row r="1592" s="21" customFormat="1" x14ac:dyDescent="0.2"/>
    <row r="1593" s="21" customFormat="1" x14ac:dyDescent="0.2"/>
    <row r="1594" s="21" customFormat="1" x14ac:dyDescent="0.2"/>
    <row r="1595" s="21" customFormat="1" x14ac:dyDescent="0.2"/>
    <row r="1596" s="21" customFormat="1" x14ac:dyDescent="0.2"/>
    <row r="1597" s="21" customFormat="1" x14ac:dyDescent="0.2"/>
    <row r="1598" s="21" customFormat="1" x14ac:dyDescent="0.2"/>
    <row r="1599" s="21" customFormat="1" x14ac:dyDescent="0.2"/>
    <row r="1600" s="21" customFormat="1" x14ac:dyDescent="0.2"/>
    <row r="1601" s="21" customFormat="1" x14ac:dyDescent="0.2"/>
    <row r="1602" s="21" customFormat="1" x14ac:dyDescent="0.2"/>
    <row r="1603" s="21" customFormat="1" x14ac:dyDescent="0.2"/>
    <row r="1604" s="21" customFormat="1" x14ac:dyDescent="0.2"/>
    <row r="1605" s="21" customFormat="1" x14ac:dyDescent="0.2"/>
    <row r="1606" s="21" customFormat="1" x14ac:dyDescent="0.2"/>
    <row r="1607" s="21" customFormat="1" x14ac:dyDescent="0.2"/>
    <row r="1608" s="21" customFormat="1" x14ac:dyDescent="0.2"/>
    <row r="1609" s="21" customFormat="1" x14ac:dyDescent="0.2"/>
    <row r="1610" s="21" customFormat="1" x14ac:dyDescent="0.2"/>
    <row r="1611" s="21" customFormat="1" x14ac:dyDescent="0.2"/>
    <row r="1612" s="21" customFormat="1" x14ac:dyDescent="0.2"/>
    <row r="1613" s="21" customFormat="1" x14ac:dyDescent="0.2"/>
    <row r="1614" s="21" customFormat="1" x14ac:dyDescent="0.2"/>
    <row r="1615" s="21" customFormat="1" x14ac:dyDescent="0.2"/>
    <row r="1616" s="21" customFormat="1" x14ac:dyDescent="0.2"/>
    <row r="1617" s="21" customFormat="1" x14ac:dyDescent="0.2"/>
    <row r="1618" s="21" customFormat="1" x14ac:dyDescent="0.2"/>
    <row r="1619" s="21" customFormat="1" x14ac:dyDescent="0.2"/>
    <row r="1620" s="21" customFormat="1" x14ac:dyDescent="0.2"/>
    <row r="1621" s="21" customFormat="1" x14ac:dyDescent="0.2"/>
    <row r="1622" s="21" customFormat="1" x14ac:dyDescent="0.2"/>
    <row r="1623" s="21" customFormat="1" x14ac:dyDescent="0.2"/>
    <row r="1624" s="21" customFormat="1" x14ac:dyDescent="0.2"/>
    <row r="1625" s="21" customFormat="1" x14ac:dyDescent="0.2"/>
    <row r="1626" s="21" customFormat="1" x14ac:dyDescent="0.2"/>
    <row r="1627" s="21" customFormat="1" x14ac:dyDescent="0.2"/>
    <row r="1628" s="21" customFormat="1" x14ac:dyDescent="0.2"/>
    <row r="1629" s="21" customFormat="1" x14ac:dyDescent="0.2"/>
    <row r="1630" s="21" customFormat="1" x14ac:dyDescent="0.2"/>
    <row r="1631" s="21" customFormat="1" x14ac:dyDescent="0.2"/>
    <row r="1632" s="21" customFormat="1" x14ac:dyDescent="0.2"/>
    <row r="1633" s="21" customFormat="1" x14ac:dyDescent="0.2"/>
    <row r="1634" s="21" customFormat="1" x14ac:dyDescent="0.2"/>
    <row r="1635" s="21" customFormat="1" x14ac:dyDescent="0.2"/>
    <row r="1636" s="21" customFormat="1" x14ac:dyDescent="0.2"/>
    <row r="1637" s="21" customFormat="1" x14ac:dyDescent="0.2"/>
    <row r="1638" s="21" customFormat="1" x14ac:dyDescent="0.2"/>
    <row r="1639" s="21" customFormat="1" x14ac:dyDescent="0.2"/>
    <row r="1640" s="21" customFormat="1" x14ac:dyDescent="0.2"/>
    <row r="1641" s="21" customFormat="1" x14ac:dyDescent="0.2"/>
    <row r="1642" s="21" customFormat="1" x14ac:dyDescent="0.2"/>
    <row r="1643" s="21" customFormat="1" x14ac:dyDescent="0.2"/>
    <row r="1644" s="21" customFormat="1" x14ac:dyDescent="0.2"/>
    <row r="1645" s="21" customFormat="1" x14ac:dyDescent="0.2"/>
    <row r="1646" s="21" customFormat="1" x14ac:dyDescent="0.2"/>
    <row r="1647" s="21" customFormat="1" x14ac:dyDescent="0.2"/>
    <row r="1648" s="21" customFormat="1" x14ac:dyDescent="0.2"/>
    <row r="1649" s="21" customFormat="1" x14ac:dyDescent="0.2"/>
    <row r="1650" s="21" customFormat="1" x14ac:dyDescent="0.2"/>
    <row r="1651" s="21" customFormat="1" x14ac:dyDescent="0.2"/>
    <row r="1652" s="21" customFormat="1" x14ac:dyDescent="0.2"/>
    <row r="1653" s="21" customFormat="1" x14ac:dyDescent="0.2"/>
    <row r="1654" s="21" customFormat="1" x14ac:dyDescent="0.2"/>
    <row r="1655" s="21" customFormat="1" x14ac:dyDescent="0.2"/>
    <row r="1656" s="21" customFormat="1" x14ac:dyDescent="0.2"/>
    <row r="1657" s="21" customFormat="1" x14ac:dyDescent="0.2"/>
    <row r="1658" s="21" customFormat="1" x14ac:dyDescent="0.2"/>
    <row r="1659" s="21" customFormat="1" x14ac:dyDescent="0.2"/>
    <row r="1660" s="21" customFormat="1" x14ac:dyDescent="0.2"/>
    <row r="1661" s="21" customFormat="1" x14ac:dyDescent="0.2"/>
    <row r="1662" s="21" customFormat="1" x14ac:dyDescent="0.2"/>
    <row r="1663" s="21" customFormat="1" x14ac:dyDescent="0.2"/>
    <row r="1664" s="21" customFormat="1" x14ac:dyDescent="0.2"/>
    <row r="1665" s="21" customFormat="1" x14ac:dyDescent="0.2"/>
    <row r="1666" s="21" customFormat="1" x14ac:dyDescent="0.2"/>
    <row r="1667" s="21" customFormat="1" x14ac:dyDescent="0.2"/>
    <row r="1668" s="21" customFormat="1" x14ac:dyDescent="0.2"/>
    <row r="1669" s="21" customFormat="1" x14ac:dyDescent="0.2"/>
    <row r="1670" s="21" customFormat="1" x14ac:dyDescent="0.2"/>
    <row r="1671" s="21" customFormat="1" x14ac:dyDescent="0.2"/>
    <row r="1672" s="21" customFormat="1" x14ac:dyDescent="0.2"/>
    <row r="1673" s="21" customFormat="1" x14ac:dyDescent="0.2"/>
    <row r="1674" s="21" customFormat="1" x14ac:dyDescent="0.2"/>
    <row r="1675" s="21" customFormat="1" x14ac:dyDescent="0.2"/>
    <row r="1676" s="21" customFormat="1" x14ac:dyDescent="0.2"/>
    <row r="1677" s="21" customFormat="1" x14ac:dyDescent="0.2"/>
    <row r="1678" s="21" customFormat="1" x14ac:dyDescent="0.2"/>
    <row r="1679" s="21" customFormat="1" x14ac:dyDescent="0.2"/>
    <row r="1680" s="21" customFormat="1" x14ac:dyDescent="0.2"/>
    <row r="1681" s="21" customFormat="1" x14ac:dyDescent="0.2"/>
    <row r="1682" s="21" customFormat="1" x14ac:dyDescent="0.2"/>
    <row r="1683" s="21" customFormat="1" x14ac:dyDescent="0.2"/>
    <row r="1684" s="21" customFormat="1" x14ac:dyDescent="0.2"/>
    <row r="1685" s="21" customFormat="1" x14ac:dyDescent="0.2"/>
    <row r="1686" s="21" customFormat="1" x14ac:dyDescent="0.2"/>
    <row r="1687" s="21" customFormat="1" x14ac:dyDescent="0.2"/>
    <row r="1688" s="21" customFormat="1" x14ac:dyDescent="0.2"/>
    <row r="1689" s="21" customFormat="1" x14ac:dyDescent="0.2"/>
    <row r="1690" s="21" customFormat="1" x14ac:dyDescent="0.2"/>
    <row r="1691" s="21" customFormat="1" x14ac:dyDescent="0.2"/>
    <row r="1692" s="21" customFormat="1" x14ac:dyDescent="0.2"/>
    <row r="1693" s="21" customFormat="1" x14ac:dyDescent="0.2"/>
    <row r="1694" s="21" customFormat="1" x14ac:dyDescent="0.2"/>
    <row r="1695" s="21" customFormat="1" x14ac:dyDescent="0.2"/>
    <row r="1696" s="21" customFormat="1" x14ac:dyDescent="0.2"/>
    <row r="1697" s="21" customFormat="1" x14ac:dyDescent="0.2"/>
    <row r="1698" s="21" customFormat="1" x14ac:dyDescent="0.2"/>
    <row r="1699" s="21" customFormat="1" x14ac:dyDescent="0.2"/>
    <row r="1700" s="21" customFormat="1" x14ac:dyDescent="0.2"/>
    <row r="1701" s="21" customFormat="1" x14ac:dyDescent="0.2"/>
    <row r="1702" s="21" customFormat="1" x14ac:dyDescent="0.2"/>
    <row r="1703" s="21" customFormat="1" x14ac:dyDescent="0.2"/>
    <row r="1704" s="21" customFormat="1" x14ac:dyDescent="0.2"/>
    <row r="1705" s="21" customFormat="1" x14ac:dyDescent="0.2"/>
    <row r="1706" s="21" customFormat="1" x14ac:dyDescent="0.2"/>
    <row r="1707" s="21" customFormat="1" x14ac:dyDescent="0.2"/>
    <row r="1708" s="21" customFormat="1" x14ac:dyDescent="0.2"/>
    <row r="1709" s="21" customFormat="1" x14ac:dyDescent="0.2"/>
    <row r="1710" s="21" customFormat="1" x14ac:dyDescent="0.2"/>
    <row r="1711" s="21" customFormat="1" x14ac:dyDescent="0.2"/>
    <row r="1712" s="21" customFormat="1" x14ac:dyDescent="0.2"/>
    <row r="1713" s="21" customFormat="1" x14ac:dyDescent="0.2"/>
    <row r="1714" s="21" customFormat="1" x14ac:dyDescent="0.2"/>
    <row r="1715" s="21" customFormat="1" x14ac:dyDescent="0.2"/>
    <row r="1716" s="21" customFormat="1" x14ac:dyDescent="0.2"/>
    <row r="1717" s="21" customFormat="1" x14ac:dyDescent="0.2"/>
    <row r="1718" s="21" customFormat="1" x14ac:dyDescent="0.2"/>
    <row r="1719" s="21" customFormat="1" x14ac:dyDescent="0.2"/>
    <row r="1720" s="21" customFormat="1" x14ac:dyDescent="0.2"/>
    <row r="1721" s="21" customFormat="1" x14ac:dyDescent="0.2"/>
    <row r="1722" s="21" customFormat="1" x14ac:dyDescent="0.2"/>
    <row r="1723" s="21" customFormat="1" x14ac:dyDescent="0.2"/>
    <row r="1724" s="21" customFormat="1" x14ac:dyDescent="0.2"/>
    <row r="1725" s="21" customFormat="1" x14ac:dyDescent="0.2"/>
    <row r="1726" s="21" customFormat="1" x14ac:dyDescent="0.2"/>
    <row r="1727" s="21" customFormat="1" x14ac:dyDescent="0.2"/>
    <row r="1728" s="21" customFormat="1" x14ac:dyDescent="0.2"/>
    <row r="1729" s="21" customFormat="1" x14ac:dyDescent="0.2"/>
    <row r="1730" s="21" customFormat="1" x14ac:dyDescent="0.2"/>
    <row r="1731" s="21" customFormat="1" x14ac:dyDescent="0.2"/>
    <row r="1732" s="21" customFormat="1" x14ac:dyDescent="0.2"/>
    <row r="1733" s="21" customFormat="1" x14ac:dyDescent="0.2"/>
    <row r="1734" s="21" customFormat="1" x14ac:dyDescent="0.2"/>
    <row r="1735" s="21" customFormat="1" x14ac:dyDescent="0.2"/>
    <row r="1736" s="21" customFormat="1" x14ac:dyDescent="0.2"/>
    <row r="1737" s="21" customFormat="1" x14ac:dyDescent="0.2"/>
    <row r="1738" s="21" customFormat="1" x14ac:dyDescent="0.2"/>
    <row r="1739" s="21" customFormat="1" x14ac:dyDescent="0.2"/>
    <row r="1740" s="21" customFormat="1" x14ac:dyDescent="0.2"/>
    <row r="1741" s="21" customFormat="1" x14ac:dyDescent="0.2"/>
    <row r="1742" s="21" customFormat="1" x14ac:dyDescent="0.2"/>
    <row r="1743" s="21" customFormat="1" x14ac:dyDescent="0.2"/>
    <row r="1744" s="21" customFormat="1" x14ac:dyDescent="0.2"/>
    <row r="1745" s="21" customFormat="1" x14ac:dyDescent="0.2"/>
    <row r="1746" s="21" customFormat="1" x14ac:dyDescent="0.2"/>
    <row r="1747" s="21" customFormat="1" x14ac:dyDescent="0.2"/>
    <row r="1748" s="21" customFormat="1" x14ac:dyDescent="0.2"/>
    <row r="1749" s="21" customFormat="1" x14ac:dyDescent="0.2"/>
    <row r="1750" s="21" customFormat="1" x14ac:dyDescent="0.2"/>
    <row r="1751" s="21" customFormat="1" x14ac:dyDescent="0.2"/>
    <row r="1752" s="21" customFormat="1" x14ac:dyDescent="0.2"/>
    <row r="1753" s="21" customFormat="1" x14ac:dyDescent="0.2"/>
    <row r="1754" s="21" customFormat="1" x14ac:dyDescent="0.2"/>
    <row r="1755" s="21" customFormat="1" x14ac:dyDescent="0.2"/>
    <row r="1756" s="21" customFormat="1" x14ac:dyDescent="0.2"/>
    <row r="1757" s="21" customFormat="1" x14ac:dyDescent="0.2"/>
    <row r="1758" s="21" customFormat="1" x14ac:dyDescent="0.2"/>
    <row r="1759" s="21" customFormat="1" x14ac:dyDescent="0.2"/>
    <row r="1760" s="21" customFormat="1" x14ac:dyDescent="0.2"/>
    <row r="1761" s="21" customFormat="1" x14ac:dyDescent="0.2"/>
    <row r="1762" s="21" customFormat="1" x14ac:dyDescent="0.2"/>
    <row r="1763" s="21" customFormat="1" x14ac:dyDescent="0.2"/>
    <row r="1764" s="21" customFormat="1" x14ac:dyDescent="0.2"/>
    <row r="1765" s="21" customFormat="1" x14ac:dyDescent="0.2"/>
    <row r="1766" s="21" customFormat="1" x14ac:dyDescent="0.2"/>
    <row r="1767" s="21" customFormat="1" x14ac:dyDescent="0.2"/>
    <row r="1768" s="21" customFormat="1" x14ac:dyDescent="0.2"/>
    <row r="1769" s="21" customFormat="1" x14ac:dyDescent="0.2"/>
    <row r="1770" s="21" customFormat="1" x14ac:dyDescent="0.2"/>
    <row r="1771" s="21" customFormat="1" x14ac:dyDescent="0.2"/>
    <row r="1772" s="21" customFormat="1" x14ac:dyDescent="0.2"/>
    <row r="1773" s="21" customFormat="1" x14ac:dyDescent="0.2"/>
    <row r="1774" s="21" customFormat="1" x14ac:dyDescent="0.2"/>
    <row r="1775" s="21" customFormat="1" x14ac:dyDescent="0.2"/>
    <row r="1776" s="21" customFormat="1" x14ac:dyDescent="0.2"/>
    <row r="1777" s="21" customFormat="1" x14ac:dyDescent="0.2"/>
    <row r="1778" s="21" customFormat="1" x14ac:dyDescent="0.2"/>
    <row r="1779" s="21" customFormat="1" x14ac:dyDescent="0.2"/>
    <row r="1780" s="21" customFormat="1" x14ac:dyDescent="0.2"/>
    <row r="1781" s="21" customFormat="1" x14ac:dyDescent="0.2"/>
    <row r="1782" s="21" customFormat="1" x14ac:dyDescent="0.2"/>
    <row r="1783" s="21" customFormat="1" x14ac:dyDescent="0.2"/>
    <row r="1784" s="21" customFormat="1" x14ac:dyDescent="0.2"/>
    <row r="1785" s="21" customFormat="1" x14ac:dyDescent="0.2"/>
    <row r="1786" s="21" customFormat="1" x14ac:dyDescent="0.2"/>
    <row r="1787" s="21" customFormat="1" x14ac:dyDescent="0.2"/>
    <row r="1788" s="21" customFormat="1" x14ac:dyDescent="0.2"/>
    <row r="1789" s="21" customFormat="1" x14ac:dyDescent="0.2"/>
    <row r="1790" s="21" customFormat="1" x14ac:dyDescent="0.2"/>
    <row r="1791" s="21" customFormat="1" x14ac:dyDescent="0.2"/>
    <row r="1792" s="21" customFormat="1" x14ac:dyDescent="0.2"/>
    <row r="1793" s="21" customFormat="1" x14ac:dyDescent="0.2"/>
    <row r="1794" s="21" customFormat="1" x14ac:dyDescent="0.2"/>
    <row r="1795" s="21" customFormat="1" x14ac:dyDescent="0.2"/>
    <row r="1796" s="21" customFormat="1" x14ac:dyDescent="0.2"/>
    <row r="1797" s="21" customFormat="1" x14ac:dyDescent="0.2"/>
    <row r="1798" s="21" customFormat="1" x14ac:dyDescent="0.2"/>
    <row r="1799" s="21" customFormat="1" x14ac:dyDescent="0.2"/>
    <row r="1800" s="21" customFormat="1" x14ac:dyDescent="0.2"/>
    <row r="1801" s="21" customFormat="1" x14ac:dyDescent="0.2"/>
    <row r="1802" s="21" customFormat="1" x14ac:dyDescent="0.2"/>
    <row r="1803" s="21" customFormat="1" x14ac:dyDescent="0.2"/>
    <row r="1804" s="21" customFormat="1" x14ac:dyDescent="0.2"/>
    <row r="1805" s="21" customFormat="1" x14ac:dyDescent="0.2"/>
    <row r="1806" s="21" customFormat="1" x14ac:dyDescent="0.2"/>
    <row r="1807" s="21" customFormat="1" x14ac:dyDescent="0.2"/>
    <row r="1808" s="21" customFormat="1" x14ac:dyDescent="0.2"/>
    <row r="1809" s="21" customFormat="1" x14ac:dyDescent="0.2"/>
    <row r="1810" s="21" customFormat="1" x14ac:dyDescent="0.2"/>
    <row r="1811" s="21" customFormat="1" x14ac:dyDescent="0.2"/>
    <row r="1812" s="21" customFormat="1" x14ac:dyDescent="0.2"/>
    <row r="1813" s="21" customFormat="1" x14ac:dyDescent="0.2"/>
    <row r="1814" s="21" customFormat="1" x14ac:dyDescent="0.2"/>
    <row r="1815" s="21" customFormat="1" x14ac:dyDescent="0.2"/>
    <row r="1816" s="21" customFormat="1" x14ac:dyDescent="0.2"/>
    <row r="1817" s="21" customFormat="1" x14ac:dyDescent="0.2"/>
    <row r="1818" s="21" customFormat="1" x14ac:dyDescent="0.2"/>
    <row r="1819" s="21" customFormat="1" x14ac:dyDescent="0.2"/>
    <row r="1820" s="21" customFormat="1" x14ac:dyDescent="0.2"/>
    <row r="1821" s="21" customFormat="1" x14ac:dyDescent="0.2"/>
    <row r="1822" s="21" customFormat="1" x14ac:dyDescent="0.2"/>
    <row r="1823" s="21" customFormat="1" x14ac:dyDescent="0.2"/>
    <row r="1824" s="21" customFormat="1" x14ac:dyDescent="0.2"/>
    <row r="1825" s="21" customFormat="1" x14ac:dyDescent="0.2"/>
    <row r="1826" s="21" customFormat="1" x14ac:dyDescent="0.2"/>
    <row r="1827" s="21" customFormat="1" x14ac:dyDescent="0.2"/>
    <row r="1828" s="21" customFormat="1" x14ac:dyDescent="0.2"/>
    <row r="1829" s="21" customFormat="1" x14ac:dyDescent="0.2"/>
    <row r="1830" s="21" customFormat="1" x14ac:dyDescent="0.2"/>
    <row r="1831" s="21" customFormat="1" x14ac:dyDescent="0.2"/>
    <row r="1832" s="21" customFormat="1" x14ac:dyDescent="0.2"/>
    <row r="1833" s="21" customFormat="1" x14ac:dyDescent="0.2"/>
    <row r="1834" s="21" customFormat="1" x14ac:dyDescent="0.2"/>
    <row r="1835" s="21" customFormat="1" x14ac:dyDescent="0.2"/>
    <row r="1836" s="21" customFormat="1" x14ac:dyDescent="0.2"/>
    <row r="1837" s="21" customFormat="1" x14ac:dyDescent="0.2"/>
    <row r="1838" s="21" customFormat="1" x14ac:dyDescent="0.2"/>
    <row r="1839" s="21" customFormat="1" x14ac:dyDescent="0.2"/>
    <row r="1840" s="21" customFormat="1" x14ac:dyDescent="0.2"/>
    <row r="1841" s="21" customFormat="1" x14ac:dyDescent="0.2"/>
    <row r="1842" s="21" customFormat="1" x14ac:dyDescent="0.2"/>
    <row r="1843" s="21" customFormat="1" x14ac:dyDescent="0.2"/>
    <row r="1844" s="21" customFormat="1" x14ac:dyDescent="0.2"/>
    <row r="1845" s="21" customFormat="1" x14ac:dyDescent="0.2"/>
    <row r="1846" s="21" customFormat="1" x14ac:dyDescent="0.2"/>
    <row r="1847" s="21" customFormat="1" x14ac:dyDescent="0.2"/>
    <row r="1848" s="21" customFormat="1" x14ac:dyDescent="0.2"/>
    <row r="1849" s="21" customFormat="1" x14ac:dyDescent="0.2"/>
    <row r="1850" s="21" customFormat="1" x14ac:dyDescent="0.2"/>
    <row r="1851" s="21" customFormat="1" x14ac:dyDescent="0.2"/>
    <row r="1852" s="21" customFormat="1" x14ac:dyDescent="0.2"/>
    <row r="1853" s="21" customFormat="1" x14ac:dyDescent="0.2"/>
    <row r="1854" s="21" customFormat="1" x14ac:dyDescent="0.2"/>
    <row r="1855" s="21" customFormat="1" x14ac:dyDescent="0.2"/>
    <row r="1856" s="21" customFormat="1" x14ac:dyDescent="0.2"/>
    <row r="1857" s="21" customFormat="1" x14ac:dyDescent="0.2"/>
    <row r="1858" s="21" customFormat="1" x14ac:dyDescent="0.2"/>
    <row r="1859" s="21" customFormat="1" x14ac:dyDescent="0.2"/>
    <row r="1860" s="21" customFormat="1" x14ac:dyDescent="0.2"/>
    <row r="1861" s="21" customFormat="1" x14ac:dyDescent="0.2"/>
    <row r="1862" s="21" customFormat="1" x14ac:dyDescent="0.2"/>
    <row r="1863" s="21" customFormat="1" x14ac:dyDescent="0.2"/>
    <row r="1864" s="21" customFormat="1" x14ac:dyDescent="0.2"/>
    <row r="1865" s="21" customFormat="1" x14ac:dyDescent="0.2"/>
    <row r="1866" s="21" customFormat="1" x14ac:dyDescent="0.2"/>
    <row r="1867" s="21" customFormat="1" x14ac:dyDescent="0.2"/>
    <row r="1868" s="21" customFormat="1" x14ac:dyDescent="0.2"/>
    <row r="1869" s="21" customFormat="1" x14ac:dyDescent="0.2"/>
    <row r="1870" s="21" customFormat="1" x14ac:dyDescent="0.2"/>
    <row r="1871" s="21" customFormat="1" x14ac:dyDescent="0.2"/>
    <row r="1872" s="21" customFormat="1" x14ac:dyDescent="0.2"/>
    <row r="1873" spans="3:7" s="21" customFormat="1" x14ac:dyDescent="0.2"/>
    <row r="1874" spans="3:7" s="21" customFormat="1" x14ac:dyDescent="0.2">
      <c r="C1874" s="1"/>
      <c r="D1874" s="1"/>
      <c r="E1874" s="1"/>
      <c r="F1874" s="1"/>
      <c r="G1874" s="1"/>
    </row>
  </sheetData>
  <mergeCells count="4">
    <mergeCell ref="B10:H10"/>
    <mergeCell ref="B11:H11"/>
    <mergeCell ref="B12:H12"/>
    <mergeCell ref="B13:H13"/>
  </mergeCells>
  <printOptions horizontalCentered="1"/>
  <pageMargins left="0.39370078740157483" right="0.39370078740157483" top="1.6535433070866143" bottom="0.98425196850393704" header="0" footer="0"/>
  <pageSetup scale="65" orientation="portrait" r:id="rId1"/>
  <headerFooter alignWithMargins="0">
    <oddFooter>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B3:K205"/>
  <sheetViews>
    <sheetView zoomScaleNormal="100" workbookViewId="0">
      <selection activeCell="L5" sqref="L5"/>
    </sheetView>
  </sheetViews>
  <sheetFormatPr baseColWidth="10" defaultRowHeight="15" x14ac:dyDescent="0.2"/>
  <cols>
    <col min="1" max="1" width="11.42578125" style="373"/>
    <col min="2" max="2" width="76.28515625" style="373" customWidth="1"/>
    <col min="3" max="3" width="13.140625" style="160" hidden="1" customWidth="1"/>
    <col min="4" max="4" width="12.28515625" style="374" hidden="1" customWidth="1"/>
    <col min="5" max="5" width="2.28515625" style="374" customWidth="1"/>
    <col min="6" max="6" width="1.5703125" style="374" customWidth="1"/>
    <col min="7" max="7" width="21" style="374" customWidth="1"/>
    <col min="8" max="8" width="1.42578125" style="374" customWidth="1"/>
    <col min="9" max="9" width="21.42578125" style="374" customWidth="1"/>
    <col min="10" max="10" width="2.140625" style="374" customWidth="1"/>
    <col min="11" max="11" width="3.140625" style="160" customWidth="1"/>
    <col min="12" max="16384" width="11.42578125" style="373"/>
  </cols>
  <sheetData>
    <row r="3" spans="2:10" ht="15.75" thickBot="1" x14ac:dyDescent="0.25"/>
    <row r="4" spans="2:10" x14ac:dyDescent="0.2">
      <c r="B4" s="375"/>
      <c r="C4" s="376"/>
      <c r="D4" s="377"/>
      <c r="E4" s="377"/>
      <c r="F4" s="377"/>
      <c r="G4" s="377"/>
      <c r="H4" s="377"/>
      <c r="I4" s="377"/>
      <c r="J4" s="378"/>
    </row>
    <row r="5" spans="2:10" x14ac:dyDescent="0.2">
      <c r="B5" s="379"/>
      <c r="C5" s="380"/>
      <c r="D5" s="381"/>
      <c r="E5" s="381"/>
      <c r="F5" s="381"/>
      <c r="G5" s="381"/>
      <c r="H5" s="381"/>
      <c r="I5" s="381"/>
      <c r="J5" s="382"/>
    </row>
    <row r="6" spans="2:10" x14ac:dyDescent="0.2">
      <c r="B6" s="379"/>
      <c r="C6" s="380"/>
      <c r="D6" s="381"/>
      <c r="E6" s="381"/>
      <c r="F6" s="381"/>
      <c r="G6" s="381"/>
      <c r="H6" s="381"/>
      <c r="I6" s="381"/>
      <c r="J6" s="382"/>
    </row>
    <row r="7" spans="2:10" x14ac:dyDescent="0.2">
      <c r="B7" s="379"/>
      <c r="C7" s="380"/>
      <c r="D7" s="381"/>
      <c r="E7" s="381"/>
      <c r="F7" s="381"/>
      <c r="G7" s="381"/>
      <c r="H7" s="381"/>
      <c r="I7" s="381"/>
      <c r="J7" s="382"/>
    </row>
    <row r="8" spans="2:10" x14ac:dyDescent="0.2">
      <c r="B8" s="383"/>
      <c r="C8" s="384"/>
      <c r="D8" s="384"/>
      <c r="E8" s="384"/>
      <c r="F8" s="384"/>
      <c r="G8" s="384"/>
      <c r="H8" s="384"/>
      <c r="I8" s="384"/>
      <c r="J8" s="385"/>
    </row>
    <row r="9" spans="2:10" ht="18.75" customHeight="1" x14ac:dyDescent="0.2">
      <c r="B9" s="386" t="s">
        <v>0</v>
      </c>
      <c r="C9" s="387"/>
      <c r="D9" s="387"/>
      <c r="E9" s="387"/>
      <c r="F9" s="387"/>
      <c r="G9" s="387"/>
      <c r="H9" s="387"/>
      <c r="I9" s="387"/>
      <c r="J9" s="388"/>
    </row>
    <row r="10" spans="2:10" x14ac:dyDescent="0.2">
      <c r="B10" s="386" t="s">
        <v>326</v>
      </c>
      <c r="C10" s="387"/>
      <c r="D10" s="387"/>
      <c r="E10" s="387"/>
      <c r="F10" s="387"/>
      <c r="G10" s="387"/>
      <c r="H10" s="387"/>
      <c r="I10" s="387"/>
      <c r="J10" s="388"/>
    </row>
    <row r="11" spans="2:10" x14ac:dyDescent="0.2">
      <c r="B11" s="386" t="s">
        <v>302</v>
      </c>
      <c r="C11" s="387"/>
      <c r="D11" s="387"/>
      <c r="E11" s="387"/>
      <c r="F11" s="387"/>
      <c r="G11" s="387"/>
      <c r="H11" s="387"/>
      <c r="I11" s="387"/>
      <c r="J11" s="388"/>
    </row>
    <row r="12" spans="2:10" x14ac:dyDescent="0.2">
      <c r="B12" s="386" t="s">
        <v>327</v>
      </c>
      <c r="C12" s="387"/>
      <c r="D12" s="387"/>
      <c r="E12" s="387"/>
      <c r="F12" s="387"/>
      <c r="G12" s="387"/>
      <c r="H12" s="387"/>
      <c r="I12" s="387"/>
      <c r="J12" s="389"/>
    </row>
    <row r="13" spans="2:10" ht="15.75" thickBot="1" x14ac:dyDescent="0.25">
      <c r="B13" s="390"/>
      <c r="C13" s="391"/>
      <c r="D13" s="392"/>
      <c r="E13" s="392"/>
      <c r="F13" s="392"/>
      <c r="G13" s="392"/>
      <c r="H13" s="392"/>
      <c r="I13" s="392"/>
      <c r="J13" s="393"/>
    </row>
    <row r="14" spans="2:10" x14ac:dyDescent="0.2">
      <c r="B14" s="394"/>
      <c r="C14" s="395"/>
      <c r="D14" s="396"/>
      <c r="E14" s="396"/>
      <c r="F14" s="396"/>
      <c r="G14" s="396"/>
      <c r="H14" s="396"/>
      <c r="I14" s="396"/>
      <c r="J14" s="397"/>
    </row>
    <row r="15" spans="2:10" x14ac:dyDescent="0.2">
      <c r="B15" s="398"/>
      <c r="C15" s="165"/>
      <c r="D15" s="399"/>
      <c r="E15" s="399"/>
      <c r="F15" s="399"/>
      <c r="G15" s="399"/>
      <c r="H15" s="399"/>
      <c r="I15" s="399"/>
      <c r="J15" s="400"/>
    </row>
    <row r="16" spans="2:10" x14ac:dyDescent="0.2">
      <c r="B16" s="401" t="s">
        <v>328</v>
      </c>
      <c r="C16" s="165"/>
      <c r="D16" s="399"/>
      <c r="E16" s="399"/>
      <c r="F16" s="399"/>
      <c r="G16" s="402">
        <v>2023</v>
      </c>
      <c r="H16" s="402"/>
      <c r="I16" s="402">
        <v>2022</v>
      </c>
      <c r="J16" s="403"/>
    </row>
    <row r="17" spans="2:11" ht="12.75" customHeight="1" x14ac:dyDescent="0.2">
      <c r="B17" s="404"/>
      <c r="C17" s="165"/>
      <c r="D17" s="399"/>
      <c r="E17" s="399"/>
      <c r="F17" s="399"/>
      <c r="G17" s="399"/>
      <c r="H17" s="399"/>
      <c r="I17" s="399"/>
      <c r="J17" s="405"/>
      <c r="K17" s="188"/>
    </row>
    <row r="18" spans="2:11" hidden="1" x14ac:dyDescent="0.2">
      <c r="B18" s="406" t="s">
        <v>329</v>
      </c>
      <c r="C18" s="165"/>
      <c r="D18" s="399"/>
      <c r="E18" s="399"/>
      <c r="F18" s="399"/>
      <c r="G18" s="144">
        <v>0</v>
      </c>
      <c r="H18" s="144"/>
      <c r="I18" s="144">
        <v>0</v>
      </c>
      <c r="J18" s="407"/>
      <c r="K18" s="188"/>
    </row>
    <row r="19" spans="2:11" hidden="1" x14ac:dyDescent="0.2">
      <c r="B19" s="406" t="s">
        <v>330</v>
      </c>
      <c r="C19" s="165"/>
      <c r="D19" s="399"/>
      <c r="E19" s="399"/>
      <c r="F19" s="399"/>
      <c r="G19" s="144">
        <v>0</v>
      </c>
      <c r="H19" s="144"/>
      <c r="I19" s="144">
        <v>0</v>
      </c>
      <c r="J19" s="407"/>
      <c r="K19" s="188"/>
    </row>
    <row r="20" spans="2:11" hidden="1" x14ac:dyDescent="0.2">
      <c r="B20" s="406" t="s">
        <v>331</v>
      </c>
      <c r="C20" s="165"/>
      <c r="D20" s="399"/>
      <c r="E20" s="399"/>
      <c r="F20" s="399"/>
      <c r="G20" s="408">
        <v>0</v>
      </c>
      <c r="H20" s="144"/>
      <c r="I20" s="144">
        <v>0</v>
      </c>
      <c r="J20" s="407"/>
      <c r="K20" s="188"/>
    </row>
    <row r="21" spans="2:11" hidden="1" x14ac:dyDescent="0.2">
      <c r="B21" s="406" t="s">
        <v>332</v>
      </c>
      <c r="C21" s="165"/>
      <c r="D21" s="399"/>
      <c r="E21" s="399"/>
      <c r="F21" s="399"/>
      <c r="G21" s="408">
        <v>0</v>
      </c>
      <c r="H21" s="144"/>
      <c r="I21" s="144">
        <v>0</v>
      </c>
      <c r="J21" s="407"/>
      <c r="K21" s="188"/>
    </row>
    <row r="22" spans="2:11" ht="0.75" customHeight="1" x14ac:dyDescent="0.2">
      <c r="B22" s="406" t="s">
        <v>333</v>
      </c>
      <c r="C22" s="165"/>
      <c r="D22" s="399"/>
      <c r="E22" s="399"/>
      <c r="F22" s="399"/>
      <c r="G22" s="408">
        <v>0</v>
      </c>
      <c r="H22" s="144"/>
      <c r="I22" s="144">
        <v>0</v>
      </c>
      <c r="J22" s="407"/>
      <c r="K22" s="188"/>
    </row>
    <row r="23" spans="2:11" x14ac:dyDescent="0.2">
      <c r="B23" s="406" t="s">
        <v>334</v>
      </c>
      <c r="C23" s="165"/>
      <c r="D23" s="399"/>
      <c r="E23" s="399"/>
      <c r="F23" s="399"/>
      <c r="G23" s="408">
        <v>27935879</v>
      </c>
      <c r="H23" s="144"/>
      <c r="I23" s="144">
        <v>0</v>
      </c>
      <c r="J23" s="407"/>
      <c r="K23" s="188"/>
    </row>
    <row r="24" spans="2:11" x14ac:dyDescent="0.2">
      <c r="B24" s="409" t="s">
        <v>335</v>
      </c>
      <c r="C24" s="165"/>
      <c r="D24" s="399"/>
      <c r="E24" s="399"/>
      <c r="F24" s="399"/>
      <c r="G24" s="410">
        <v>969969790.31000006</v>
      </c>
      <c r="H24" s="144"/>
      <c r="I24" s="162">
        <v>851806226</v>
      </c>
      <c r="J24" s="407"/>
      <c r="K24" s="188"/>
    </row>
    <row r="25" spans="2:11" x14ac:dyDescent="0.2">
      <c r="B25" s="409" t="s">
        <v>336</v>
      </c>
      <c r="C25" s="165"/>
      <c r="D25" s="399"/>
      <c r="E25" s="399"/>
      <c r="F25" s="399"/>
      <c r="G25" s="410">
        <v>0</v>
      </c>
      <c r="H25" s="144"/>
      <c r="I25" s="162">
        <v>5425961</v>
      </c>
      <c r="J25" s="407"/>
      <c r="K25" s="188"/>
    </row>
    <row r="26" spans="2:11" x14ac:dyDescent="0.2">
      <c r="B26" s="409" t="s">
        <v>337</v>
      </c>
      <c r="C26" s="165"/>
      <c r="D26" s="399"/>
      <c r="E26" s="399"/>
      <c r="F26" s="399"/>
      <c r="G26" s="410">
        <v>36130066.620000005</v>
      </c>
      <c r="H26" s="144"/>
      <c r="I26" s="162">
        <v>17105778</v>
      </c>
      <c r="J26" s="407"/>
      <c r="K26" s="188"/>
    </row>
    <row r="27" spans="2:11" s="51" customFormat="1" x14ac:dyDescent="0.2">
      <c r="B27" s="406" t="s">
        <v>338</v>
      </c>
      <c r="C27" s="411"/>
      <c r="D27" s="412"/>
      <c r="E27" s="412"/>
      <c r="F27" s="412"/>
      <c r="G27" s="410">
        <v>-3775013.36</v>
      </c>
      <c r="H27" s="412"/>
      <c r="I27" s="410">
        <v>-1987738</v>
      </c>
      <c r="J27" s="413"/>
      <c r="K27" s="269"/>
    </row>
    <row r="28" spans="2:11" s="51" customFormat="1" x14ac:dyDescent="0.2">
      <c r="B28" s="406" t="s">
        <v>339</v>
      </c>
      <c r="C28" s="411"/>
      <c r="D28" s="412"/>
      <c r="E28" s="412"/>
      <c r="F28" s="412"/>
      <c r="G28" s="410">
        <v>-672802196.25999999</v>
      </c>
      <c r="H28" s="408"/>
      <c r="I28" s="410">
        <v>-599368610</v>
      </c>
      <c r="J28" s="413"/>
      <c r="K28" s="269"/>
    </row>
    <row r="29" spans="2:11" s="51" customFormat="1" x14ac:dyDescent="0.2">
      <c r="B29" s="414" t="s">
        <v>340</v>
      </c>
      <c r="C29" s="411"/>
      <c r="D29" s="412"/>
      <c r="E29" s="412"/>
      <c r="F29" s="412"/>
      <c r="G29" s="410">
        <v>-49657056.880000003</v>
      </c>
      <c r="H29" s="408"/>
      <c r="I29" s="410">
        <v>-48097516</v>
      </c>
      <c r="J29" s="413"/>
      <c r="K29" s="269"/>
    </row>
    <row r="30" spans="2:11" s="51" customFormat="1" hidden="1" x14ac:dyDescent="0.2">
      <c r="B30" s="406" t="s">
        <v>341</v>
      </c>
      <c r="C30" s="411"/>
      <c r="D30" s="412"/>
      <c r="E30" s="412"/>
      <c r="F30" s="412"/>
      <c r="G30" s="410">
        <v>0</v>
      </c>
      <c r="H30" s="408"/>
      <c r="I30" s="410">
        <v>0</v>
      </c>
      <c r="J30" s="413"/>
      <c r="K30" s="269"/>
    </row>
    <row r="31" spans="2:11" s="51" customFormat="1" x14ac:dyDescent="0.2">
      <c r="B31" s="406" t="s">
        <v>342</v>
      </c>
      <c r="C31" s="411"/>
      <c r="D31" s="412"/>
      <c r="E31" s="412"/>
      <c r="F31" s="412"/>
      <c r="G31" s="410">
        <v>-254147796</v>
      </c>
      <c r="H31" s="408"/>
      <c r="I31" s="410">
        <v>-210940582</v>
      </c>
      <c r="J31" s="413"/>
      <c r="K31" s="269"/>
    </row>
    <row r="32" spans="2:11" s="187" customFormat="1" hidden="1" x14ac:dyDescent="0.2">
      <c r="B32" s="414" t="s">
        <v>343</v>
      </c>
      <c r="C32" s="165"/>
      <c r="D32" s="399"/>
      <c r="E32" s="399"/>
      <c r="F32" s="399"/>
      <c r="G32" s="410">
        <v>0</v>
      </c>
      <c r="H32" s="408"/>
      <c r="I32" s="410">
        <v>0</v>
      </c>
      <c r="J32" s="407"/>
      <c r="K32" s="188"/>
    </row>
    <row r="33" spans="2:11" s="187" customFormat="1" hidden="1" x14ac:dyDescent="0.2">
      <c r="B33" s="409" t="s">
        <v>344</v>
      </c>
      <c r="C33" s="165"/>
      <c r="D33" s="399"/>
      <c r="E33" s="399"/>
      <c r="F33" s="399"/>
      <c r="G33" s="410">
        <v>0</v>
      </c>
      <c r="H33" s="408"/>
      <c r="I33" s="410">
        <v>0</v>
      </c>
      <c r="J33" s="407"/>
      <c r="K33" s="188"/>
    </row>
    <row r="34" spans="2:11" s="187" customFormat="1" hidden="1" x14ac:dyDescent="0.2">
      <c r="B34" s="409" t="s">
        <v>345</v>
      </c>
      <c r="C34" s="165"/>
      <c r="D34" s="399"/>
      <c r="E34" s="399"/>
      <c r="F34" s="399"/>
      <c r="G34" s="415">
        <v>0</v>
      </c>
      <c r="H34" s="51"/>
      <c r="I34" s="415">
        <v>0</v>
      </c>
      <c r="J34" s="407"/>
      <c r="K34" s="188"/>
    </row>
    <row r="35" spans="2:11" s="187" customFormat="1" x14ac:dyDescent="0.2">
      <c r="B35" s="406" t="s">
        <v>346</v>
      </c>
      <c r="C35" s="411"/>
      <c r="D35" s="412"/>
      <c r="E35" s="412"/>
      <c r="F35" s="412"/>
      <c r="G35" s="416">
        <v>-500696.01</v>
      </c>
      <c r="H35" s="408"/>
      <c r="I35" s="416">
        <v>-432751</v>
      </c>
      <c r="J35" s="413"/>
      <c r="K35" s="188"/>
    </row>
    <row r="36" spans="2:11" s="187" customFormat="1" ht="12.75" customHeight="1" x14ac:dyDescent="0.2">
      <c r="B36" s="409"/>
      <c r="C36" s="165"/>
      <c r="D36" s="399"/>
      <c r="E36" s="399"/>
      <c r="F36" s="399"/>
      <c r="G36" s="416"/>
      <c r="H36" s="144"/>
      <c r="I36" s="417"/>
      <c r="J36" s="407"/>
      <c r="K36" s="188"/>
    </row>
    <row r="37" spans="2:11" s="187" customFormat="1" ht="14.45" customHeight="1" x14ac:dyDescent="0.2">
      <c r="B37" s="401" t="s">
        <v>347</v>
      </c>
      <c r="C37" s="165"/>
      <c r="D37" s="399"/>
      <c r="E37" s="399"/>
      <c r="F37" s="399"/>
      <c r="G37" s="418">
        <f>SUM(G18:G35)</f>
        <v>53152977.420000069</v>
      </c>
      <c r="H37" s="159"/>
      <c r="I37" s="418">
        <f>SUM(I24:I35)</f>
        <v>13510768</v>
      </c>
      <c r="J37" s="419"/>
      <c r="K37" s="188"/>
    </row>
    <row r="38" spans="2:11" s="187" customFormat="1" ht="12.75" customHeight="1" x14ac:dyDescent="0.2">
      <c r="B38" s="409"/>
      <c r="C38" s="165"/>
      <c r="D38" s="399"/>
      <c r="E38" s="399"/>
      <c r="F38" s="399"/>
      <c r="G38" s="399"/>
      <c r="H38" s="399"/>
      <c r="I38" s="399"/>
      <c r="J38" s="407"/>
      <c r="K38" s="188"/>
    </row>
    <row r="39" spans="2:11" s="187" customFormat="1" ht="12.75" customHeight="1" x14ac:dyDescent="0.2">
      <c r="B39" s="409"/>
      <c r="C39" s="165"/>
      <c r="D39" s="399"/>
      <c r="E39" s="399"/>
      <c r="F39" s="399"/>
      <c r="G39" s="399"/>
      <c r="H39" s="399"/>
      <c r="I39" s="399"/>
      <c r="J39" s="407"/>
      <c r="K39" s="188"/>
    </row>
    <row r="40" spans="2:11" s="187" customFormat="1" ht="12.75" customHeight="1" x14ac:dyDescent="0.2">
      <c r="B40" s="401" t="s">
        <v>348</v>
      </c>
      <c r="C40" s="165"/>
      <c r="D40" s="399"/>
      <c r="E40" s="399"/>
      <c r="F40" s="399"/>
      <c r="G40" s="399"/>
      <c r="H40" s="399"/>
      <c r="I40" s="399"/>
      <c r="J40" s="407"/>
      <c r="K40" s="188"/>
    </row>
    <row r="41" spans="2:11" s="187" customFormat="1" hidden="1" x14ac:dyDescent="0.2">
      <c r="B41" s="420" t="s">
        <v>349</v>
      </c>
      <c r="C41" s="165"/>
      <c r="D41" s="399"/>
      <c r="E41" s="399"/>
      <c r="F41" s="399"/>
      <c r="G41" s="144"/>
      <c r="H41" s="144"/>
      <c r="I41" s="144"/>
      <c r="J41" s="407"/>
      <c r="K41" s="188"/>
    </row>
    <row r="42" spans="2:11" s="187" customFormat="1" hidden="1" x14ac:dyDescent="0.2">
      <c r="B42" s="420" t="s">
        <v>350</v>
      </c>
      <c r="C42" s="165"/>
      <c r="D42" s="399"/>
      <c r="E42" s="399"/>
      <c r="F42" s="399"/>
      <c r="G42" s="144"/>
      <c r="H42" s="144"/>
      <c r="I42" s="144"/>
      <c r="J42" s="407"/>
      <c r="K42" s="188"/>
    </row>
    <row r="43" spans="2:11" s="187" customFormat="1" x14ac:dyDescent="0.2">
      <c r="B43" s="414" t="s">
        <v>351</v>
      </c>
      <c r="C43" s="165"/>
      <c r="D43" s="399"/>
      <c r="E43" s="399"/>
      <c r="F43" s="399"/>
      <c r="G43" s="144">
        <v>84500000</v>
      </c>
      <c r="H43" s="144"/>
      <c r="I43" s="408">
        <v>0</v>
      </c>
      <c r="J43" s="407"/>
      <c r="K43" s="188"/>
    </row>
    <row r="44" spans="2:11" s="187" customFormat="1" x14ac:dyDescent="0.2">
      <c r="B44" s="406" t="s">
        <v>352</v>
      </c>
      <c r="C44" s="411"/>
      <c r="D44" s="412"/>
      <c r="E44" s="412"/>
      <c r="F44" s="412"/>
      <c r="G44" s="408">
        <v>13272286</v>
      </c>
      <c r="H44" s="144"/>
      <c r="I44" s="144">
        <v>0</v>
      </c>
      <c r="J44" s="407"/>
      <c r="K44" s="188"/>
    </row>
    <row r="45" spans="2:11" s="187" customFormat="1" hidden="1" x14ac:dyDescent="0.2">
      <c r="B45" s="406" t="s">
        <v>353</v>
      </c>
      <c r="C45" s="411"/>
      <c r="D45" s="412"/>
      <c r="E45" s="412"/>
      <c r="F45" s="412"/>
      <c r="G45" s="408">
        <v>0</v>
      </c>
      <c r="H45" s="144"/>
      <c r="I45" s="144">
        <v>0</v>
      </c>
      <c r="J45" s="407"/>
      <c r="K45" s="188"/>
    </row>
    <row r="46" spans="2:11" s="187" customFormat="1" x14ac:dyDescent="0.2">
      <c r="B46" s="406" t="s">
        <v>337</v>
      </c>
      <c r="C46" s="411"/>
      <c r="D46" s="412"/>
      <c r="E46" s="412"/>
      <c r="F46" s="412"/>
      <c r="G46" s="408">
        <v>0</v>
      </c>
      <c r="H46" s="144"/>
      <c r="I46" s="144">
        <v>6533625</v>
      </c>
      <c r="J46" s="407"/>
      <c r="K46" s="188"/>
    </row>
    <row r="47" spans="2:11" s="187" customFormat="1" x14ac:dyDescent="0.2">
      <c r="B47" s="406" t="s">
        <v>354</v>
      </c>
      <c r="C47" s="411"/>
      <c r="D47" s="412"/>
      <c r="E47" s="412"/>
      <c r="F47" s="412"/>
      <c r="G47" s="410">
        <v>-11925857.73</v>
      </c>
      <c r="H47" s="144"/>
      <c r="I47" s="144">
        <v>0</v>
      </c>
      <c r="J47" s="407"/>
      <c r="K47" s="188"/>
    </row>
    <row r="48" spans="2:11" s="187" customFormat="1" x14ac:dyDescent="0.2">
      <c r="B48" s="414" t="s">
        <v>355</v>
      </c>
      <c r="C48" s="411"/>
      <c r="D48" s="412"/>
      <c r="E48" s="412"/>
      <c r="F48" s="412"/>
      <c r="G48" s="410">
        <v>-13866931.300000001</v>
      </c>
      <c r="H48" s="408"/>
      <c r="I48" s="408">
        <v>0</v>
      </c>
      <c r="J48" s="407"/>
      <c r="K48" s="188"/>
    </row>
    <row r="49" spans="2:11" s="187" customFormat="1" hidden="1" x14ac:dyDescent="0.2">
      <c r="B49" s="414" t="s">
        <v>356</v>
      </c>
      <c r="C49" s="165"/>
      <c r="D49" s="399"/>
      <c r="E49" s="399"/>
      <c r="F49" s="399"/>
      <c r="G49" s="144">
        <v>0</v>
      </c>
      <c r="H49" s="144"/>
      <c r="I49" s="144"/>
      <c r="J49" s="407"/>
      <c r="K49" s="188"/>
    </row>
    <row r="50" spans="2:11" s="187" customFormat="1" hidden="1" x14ac:dyDescent="0.2">
      <c r="B50" s="409" t="s">
        <v>357</v>
      </c>
      <c r="C50" s="165"/>
      <c r="D50" s="399"/>
      <c r="E50" s="399"/>
      <c r="F50" s="399"/>
      <c r="G50" s="144"/>
      <c r="H50" s="144"/>
      <c r="I50" s="144"/>
      <c r="J50" s="407"/>
      <c r="K50" s="188"/>
    </row>
    <row r="51" spans="2:11" s="187" customFormat="1" x14ac:dyDescent="0.2">
      <c r="B51" s="409" t="s">
        <v>358</v>
      </c>
      <c r="C51" s="165"/>
      <c r="D51" s="399"/>
      <c r="E51" s="399"/>
      <c r="F51" s="399"/>
      <c r="G51" s="144">
        <v>-83776870.439999998</v>
      </c>
      <c r="H51" s="144"/>
      <c r="I51" s="144">
        <v>-237342158</v>
      </c>
      <c r="J51" s="407"/>
      <c r="K51" s="188"/>
    </row>
    <row r="52" spans="2:11" s="187" customFormat="1" x14ac:dyDescent="0.2">
      <c r="B52" s="409" t="s">
        <v>359</v>
      </c>
      <c r="C52" s="165"/>
      <c r="D52" s="399"/>
      <c r="E52" s="399"/>
      <c r="F52" s="399"/>
      <c r="G52" s="144">
        <v>-55943351.960000001</v>
      </c>
      <c r="H52" s="144"/>
      <c r="I52" s="144">
        <v>-892750</v>
      </c>
      <c r="J52" s="407"/>
      <c r="K52" s="188"/>
    </row>
    <row r="53" spans="2:11" s="187" customFormat="1" x14ac:dyDescent="0.2">
      <c r="B53" s="409" t="s">
        <v>360</v>
      </c>
      <c r="C53" s="165"/>
      <c r="D53" s="399"/>
      <c r="E53" s="399"/>
      <c r="F53" s="399"/>
      <c r="G53" s="174">
        <v>-60065232</v>
      </c>
      <c r="H53" s="144"/>
      <c r="I53" s="144">
        <v>-59874633</v>
      </c>
      <c r="J53" s="407"/>
      <c r="K53" s="188"/>
    </row>
    <row r="54" spans="2:11" s="187" customFormat="1" x14ac:dyDescent="0.2">
      <c r="B54" s="409"/>
      <c r="C54" s="165"/>
      <c r="D54" s="399"/>
      <c r="E54" s="399"/>
      <c r="F54" s="399"/>
      <c r="G54" s="144"/>
      <c r="H54" s="144"/>
      <c r="I54" s="144"/>
      <c r="J54" s="407"/>
      <c r="K54" s="188"/>
    </row>
    <row r="55" spans="2:11" s="187" customFormat="1" x14ac:dyDescent="0.2">
      <c r="B55" s="401" t="s">
        <v>361</v>
      </c>
      <c r="C55" s="165"/>
      <c r="D55" s="399"/>
      <c r="E55" s="399"/>
      <c r="F55" s="399"/>
      <c r="G55" s="418">
        <f>SUM(G41:H53)</f>
        <v>-127805957.43000001</v>
      </c>
      <c r="H55" s="159"/>
      <c r="I55" s="418">
        <f>SUM(I41:I54)</f>
        <v>-291575916</v>
      </c>
      <c r="J55" s="419"/>
      <c r="K55" s="188"/>
    </row>
    <row r="56" spans="2:11" s="187" customFormat="1" x14ac:dyDescent="0.2">
      <c r="B56" s="409"/>
      <c r="C56" s="165"/>
      <c r="D56" s="399"/>
      <c r="E56" s="399"/>
      <c r="F56" s="399"/>
      <c r="G56" s="144"/>
      <c r="H56" s="144"/>
      <c r="I56" s="144"/>
      <c r="J56" s="407"/>
      <c r="K56" s="188"/>
    </row>
    <row r="57" spans="2:11" s="187" customFormat="1" x14ac:dyDescent="0.2">
      <c r="B57" s="409"/>
      <c r="C57" s="165"/>
      <c r="D57" s="399"/>
      <c r="E57" s="399"/>
      <c r="F57" s="399"/>
      <c r="G57" s="144"/>
      <c r="H57" s="144"/>
      <c r="I57" s="144"/>
      <c r="J57" s="407"/>
      <c r="K57" s="188"/>
    </row>
    <row r="58" spans="2:11" s="187" customFormat="1" hidden="1" x14ac:dyDescent="0.2">
      <c r="B58" s="401" t="s">
        <v>362</v>
      </c>
      <c r="C58" s="165"/>
      <c r="D58" s="399"/>
      <c r="E58" s="399"/>
      <c r="F58" s="399"/>
      <c r="G58" s="144"/>
      <c r="H58" s="144"/>
      <c r="I58" s="144"/>
      <c r="J58" s="407"/>
      <c r="K58" s="188"/>
    </row>
    <row r="59" spans="2:11" s="187" customFormat="1" hidden="1" x14ac:dyDescent="0.2">
      <c r="B59" s="420" t="s">
        <v>363</v>
      </c>
      <c r="C59" s="165"/>
      <c r="D59" s="399"/>
      <c r="E59" s="399"/>
      <c r="F59" s="399"/>
      <c r="G59" s="144"/>
      <c r="H59" s="144"/>
      <c r="I59" s="144"/>
      <c r="J59" s="407"/>
      <c r="K59" s="188"/>
    </row>
    <row r="60" spans="2:11" s="187" customFormat="1" hidden="1" x14ac:dyDescent="0.2">
      <c r="B60" s="420" t="s">
        <v>364</v>
      </c>
      <c r="C60" s="165"/>
      <c r="D60" s="399"/>
      <c r="E60" s="399"/>
      <c r="F60" s="399"/>
      <c r="G60" s="144"/>
      <c r="H60" s="144"/>
      <c r="I60" s="144"/>
      <c r="J60" s="407"/>
      <c r="K60" s="188"/>
    </row>
    <row r="61" spans="2:11" s="187" customFormat="1" hidden="1" x14ac:dyDescent="0.2">
      <c r="B61" s="420" t="s">
        <v>365</v>
      </c>
      <c r="C61" s="165"/>
      <c r="D61" s="399"/>
      <c r="E61" s="399"/>
      <c r="F61" s="399"/>
      <c r="G61" s="144"/>
      <c r="H61" s="144"/>
      <c r="I61" s="144"/>
      <c r="J61" s="407"/>
      <c r="K61" s="188"/>
    </row>
    <row r="62" spans="2:11" s="187" customFormat="1" hidden="1" x14ac:dyDescent="0.2">
      <c r="B62" s="420" t="s">
        <v>366</v>
      </c>
      <c r="C62" s="165"/>
      <c r="D62" s="399"/>
      <c r="E62" s="399"/>
      <c r="F62" s="399"/>
      <c r="G62" s="144"/>
      <c r="H62" s="144"/>
      <c r="I62" s="144"/>
      <c r="J62" s="407"/>
      <c r="K62" s="188"/>
    </row>
    <row r="63" spans="2:11" s="187" customFormat="1" hidden="1" x14ac:dyDescent="0.2">
      <c r="B63" s="409" t="s">
        <v>367</v>
      </c>
      <c r="C63" s="165"/>
      <c r="D63" s="399"/>
      <c r="E63" s="399"/>
      <c r="F63" s="399"/>
      <c r="G63" s="144"/>
      <c r="H63" s="144"/>
      <c r="I63" s="144"/>
      <c r="J63" s="407"/>
      <c r="K63" s="188"/>
    </row>
    <row r="64" spans="2:11" s="187" customFormat="1" hidden="1" x14ac:dyDescent="0.2">
      <c r="B64" s="409"/>
      <c r="C64" s="165"/>
      <c r="D64" s="399"/>
      <c r="E64" s="399"/>
      <c r="F64" s="399"/>
      <c r="G64" s="144"/>
      <c r="H64" s="144"/>
      <c r="I64" s="144"/>
      <c r="J64" s="407"/>
      <c r="K64" s="188"/>
    </row>
    <row r="65" spans="2:11" s="187" customFormat="1" hidden="1" x14ac:dyDescent="0.2">
      <c r="B65" s="409" t="s">
        <v>368</v>
      </c>
      <c r="C65" s="165"/>
      <c r="D65" s="399"/>
      <c r="E65" s="399"/>
      <c r="F65" s="399"/>
      <c r="G65" s="144"/>
      <c r="H65" s="144"/>
      <c r="I65" s="144"/>
      <c r="J65" s="407"/>
      <c r="K65" s="188"/>
    </row>
    <row r="66" spans="2:11" s="187" customFormat="1" hidden="1" x14ac:dyDescent="0.2">
      <c r="B66" s="420" t="s">
        <v>369</v>
      </c>
      <c r="C66" s="165"/>
      <c r="D66" s="399"/>
      <c r="E66" s="399"/>
      <c r="F66" s="399"/>
      <c r="G66" s="144"/>
      <c r="H66" s="144"/>
      <c r="I66" s="144"/>
      <c r="J66" s="407"/>
      <c r="K66" s="188"/>
    </row>
    <row r="67" spans="2:11" s="187" customFormat="1" hidden="1" x14ac:dyDescent="0.2">
      <c r="B67" s="420" t="s">
        <v>370</v>
      </c>
      <c r="C67" s="165"/>
      <c r="D67" s="399"/>
      <c r="E67" s="399"/>
      <c r="F67" s="399"/>
      <c r="G67" s="144"/>
      <c r="H67" s="144"/>
      <c r="I67" s="144"/>
      <c r="J67" s="407"/>
      <c r="K67" s="188"/>
    </row>
    <row r="68" spans="2:11" s="187" customFormat="1" hidden="1" x14ac:dyDescent="0.2">
      <c r="B68" s="420" t="s">
        <v>371</v>
      </c>
      <c r="C68" s="165"/>
      <c r="D68" s="399"/>
      <c r="E68" s="399"/>
      <c r="F68" s="399"/>
      <c r="G68" s="144"/>
      <c r="H68" s="144"/>
      <c r="I68" s="144"/>
      <c r="J68" s="407"/>
      <c r="K68" s="188"/>
    </row>
    <row r="69" spans="2:11" s="187" customFormat="1" hidden="1" x14ac:dyDescent="0.2">
      <c r="B69" s="420" t="s">
        <v>371</v>
      </c>
      <c r="C69" s="165"/>
      <c r="D69" s="399"/>
      <c r="E69" s="399"/>
      <c r="F69" s="399"/>
      <c r="G69" s="144"/>
      <c r="H69" s="144"/>
      <c r="I69" s="144"/>
      <c r="J69" s="407"/>
      <c r="K69" s="188"/>
    </row>
    <row r="70" spans="2:11" s="187" customFormat="1" hidden="1" x14ac:dyDescent="0.2">
      <c r="B70" s="420" t="s">
        <v>372</v>
      </c>
      <c r="C70" s="165"/>
      <c r="D70" s="399"/>
      <c r="E70" s="399"/>
      <c r="F70" s="399"/>
      <c r="G70" s="144"/>
      <c r="H70" s="144"/>
      <c r="I70" s="144"/>
      <c r="J70" s="407"/>
      <c r="K70" s="188"/>
    </row>
    <row r="71" spans="2:11" s="187" customFormat="1" hidden="1" x14ac:dyDescent="0.2">
      <c r="B71" s="409" t="s">
        <v>345</v>
      </c>
      <c r="C71" s="165"/>
      <c r="D71" s="399"/>
      <c r="E71" s="399"/>
      <c r="F71" s="399"/>
      <c r="G71" s="144"/>
      <c r="H71" s="144"/>
      <c r="I71" s="144"/>
      <c r="J71" s="407"/>
      <c r="K71" s="188"/>
    </row>
    <row r="72" spans="2:11" s="187" customFormat="1" x14ac:dyDescent="0.2">
      <c r="B72" s="401" t="s">
        <v>373</v>
      </c>
      <c r="C72" s="165"/>
      <c r="D72" s="399"/>
      <c r="E72" s="399"/>
      <c r="F72" s="399"/>
      <c r="G72" s="421">
        <f>SUM(G39:G71)</f>
        <v>-255611914.86000001</v>
      </c>
      <c r="H72" s="421"/>
      <c r="I72" s="421">
        <f>SUM(I39:I71)</f>
        <v>-583151832</v>
      </c>
      <c r="J72" s="407"/>
      <c r="K72" s="188"/>
    </row>
    <row r="73" spans="2:11" s="187" customFormat="1" x14ac:dyDescent="0.2">
      <c r="B73" s="409"/>
      <c r="C73" s="165"/>
      <c r="D73" s="399"/>
      <c r="E73" s="399"/>
      <c r="F73" s="399"/>
      <c r="G73" s="144"/>
      <c r="H73" s="144"/>
      <c r="I73" s="144"/>
      <c r="J73" s="407"/>
      <c r="K73" s="188"/>
    </row>
    <row r="74" spans="2:11" s="187" customFormat="1" x14ac:dyDescent="0.2">
      <c r="B74" s="409" t="s">
        <v>374</v>
      </c>
      <c r="C74" s="165"/>
      <c r="D74" s="399"/>
      <c r="E74" s="399"/>
      <c r="F74" s="399"/>
      <c r="G74" s="144">
        <f>+G55+G37</f>
        <v>-74652980.009999931</v>
      </c>
      <c r="H74" s="144"/>
      <c r="I74" s="144">
        <v>-278065157</v>
      </c>
      <c r="J74" s="407"/>
      <c r="K74" s="188"/>
    </row>
    <row r="75" spans="2:11" s="187" customFormat="1" x14ac:dyDescent="0.2">
      <c r="B75" s="409" t="s">
        <v>375</v>
      </c>
      <c r="C75" s="165"/>
      <c r="D75" s="399"/>
      <c r="E75" s="399"/>
      <c r="F75" s="399"/>
      <c r="G75" s="422">
        <v>298500180</v>
      </c>
      <c r="H75" s="144"/>
      <c r="I75" s="144">
        <v>576565337</v>
      </c>
      <c r="J75" s="407"/>
      <c r="K75" s="188"/>
    </row>
    <row r="76" spans="2:11" s="187" customFormat="1" ht="12.75" hidden="1" customHeight="1" x14ac:dyDescent="0.2">
      <c r="B76" s="409" t="s">
        <v>376</v>
      </c>
      <c r="C76" s="165"/>
      <c r="D76" s="399"/>
      <c r="E76" s="399"/>
      <c r="F76" s="399"/>
      <c r="G76" s="144"/>
      <c r="H76" s="144"/>
      <c r="I76" s="144">
        <v>0</v>
      </c>
      <c r="J76" s="407"/>
      <c r="K76" s="188"/>
    </row>
    <row r="77" spans="2:11" s="187" customFormat="1" ht="12.75" hidden="1" customHeight="1" x14ac:dyDescent="0.2">
      <c r="B77" s="409" t="s">
        <v>377</v>
      </c>
      <c r="C77" s="165"/>
      <c r="D77" s="399"/>
      <c r="E77" s="399"/>
      <c r="F77" s="399"/>
      <c r="G77" s="144"/>
      <c r="H77" s="144"/>
      <c r="I77" s="144">
        <v>0</v>
      </c>
      <c r="J77" s="407"/>
      <c r="K77" s="188"/>
    </row>
    <row r="78" spans="2:11" s="187" customFormat="1" ht="12.75" hidden="1" customHeight="1" x14ac:dyDescent="0.2">
      <c r="B78" s="409" t="s">
        <v>377</v>
      </c>
      <c r="C78" s="165"/>
      <c r="D78" s="399"/>
      <c r="E78" s="399"/>
      <c r="F78" s="399"/>
      <c r="G78" s="144">
        <v>0</v>
      </c>
      <c r="H78" s="144"/>
      <c r="I78" s="144">
        <v>0</v>
      </c>
      <c r="J78" s="407"/>
      <c r="K78" s="188"/>
    </row>
    <row r="79" spans="2:11" s="187" customFormat="1" ht="12.75" hidden="1" customHeight="1" x14ac:dyDescent="0.2">
      <c r="B79" s="409" t="s">
        <v>376</v>
      </c>
      <c r="C79" s="165"/>
      <c r="D79" s="399"/>
      <c r="E79" s="399"/>
      <c r="F79" s="399"/>
      <c r="G79" s="144">
        <v>0</v>
      </c>
      <c r="H79" s="144"/>
      <c r="I79" s="144">
        <v>0</v>
      </c>
      <c r="J79" s="407"/>
      <c r="K79" s="188"/>
    </row>
    <row r="80" spans="2:11" s="187" customFormat="1" ht="12.75" customHeight="1" x14ac:dyDescent="0.2">
      <c r="B80" s="409"/>
      <c r="C80" s="165"/>
      <c r="D80" s="399"/>
      <c r="E80" s="399"/>
      <c r="F80" s="399"/>
      <c r="G80" s="144"/>
      <c r="H80" s="144"/>
      <c r="I80" s="144"/>
      <c r="J80" s="407"/>
      <c r="K80" s="188"/>
    </row>
    <row r="81" spans="2:11" s="187" customFormat="1" ht="12.75" hidden="1" customHeight="1" x14ac:dyDescent="0.2">
      <c r="B81" s="409"/>
      <c r="C81" s="165"/>
      <c r="D81" s="399"/>
      <c r="E81" s="399"/>
      <c r="F81" s="399"/>
      <c r="G81" s="144"/>
      <c r="H81" s="144"/>
      <c r="I81" s="144"/>
      <c r="J81" s="407"/>
      <c r="K81" s="188"/>
    </row>
    <row r="82" spans="2:11" s="187" customFormat="1" ht="12.75" hidden="1" customHeight="1" x14ac:dyDescent="0.2">
      <c r="B82" s="409"/>
      <c r="C82" s="165"/>
      <c r="D82" s="399"/>
      <c r="E82" s="399"/>
      <c r="F82" s="399"/>
      <c r="G82" s="144"/>
      <c r="H82" s="144"/>
      <c r="I82" s="144"/>
      <c r="J82" s="407"/>
      <c r="K82" s="188"/>
    </row>
    <row r="83" spans="2:11" s="187" customFormat="1" ht="12.75" customHeight="1" x14ac:dyDescent="0.2">
      <c r="B83" s="409"/>
      <c r="C83" s="165"/>
      <c r="D83" s="399"/>
      <c r="E83" s="399"/>
      <c r="F83" s="399"/>
      <c r="G83" s="144"/>
      <c r="H83" s="144"/>
      <c r="I83" s="144"/>
      <c r="J83" s="407"/>
      <c r="K83" s="188"/>
    </row>
    <row r="84" spans="2:11" s="187" customFormat="1" ht="12.75" customHeight="1" x14ac:dyDescent="0.2">
      <c r="B84" s="423" t="s">
        <v>378</v>
      </c>
      <c r="C84" s="424"/>
      <c r="D84" s="425"/>
      <c r="E84" s="425"/>
      <c r="F84" s="425"/>
      <c r="G84" s="426"/>
      <c r="H84" s="426"/>
      <c r="I84" s="426"/>
      <c r="J84" s="407"/>
      <c r="K84" s="188"/>
    </row>
    <row r="85" spans="2:11" s="187" customFormat="1" ht="12.75" customHeight="1" x14ac:dyDescent="0.2">
      <c r="B85" s="427" t="s">
        <v>379</v>
      </c>
      <c r="C85" s="428"/>
      <c r="D85" s="428"/>
      <c r="E85" s="428"/>
      <c r="F85" s="428"/>
      <c r="G85" s="428"/>
      <c r="H85" s="428"/>
      <c r="I85" s="428"/>
      <c r="J85" s="429"/>
      <c r="K85" s="188"/>
    </row>
    <row r="86" spans="2:11" s="187" customFormat="1" ht="12.75" customHeight="1" x14ac:dyDescent="0.2">
      <c r="B86" s="430"/>
      <c r="C86" s="431"/>
      <c r="D86" s="431"/>
      <c r="E86" s="431"/>
      <c r="F86" s="431"/>
      <c r="G86" s="431"/>
      <c r="H86" s="431"/>
      <c r="I86" s="431"/>
      <c r="J86" s="429"/>
      <c r="K86" s="188"/>
    </row>
    <row r="87" spans="2:11" s="187" customFormat="1" ht="3.75" customHeight="1" thickBot="1" x14ac:dyDescent="0.25">
      <c r="B87" s="432"/>
      <c r="C87" s="433"/>
      <c r="D87" s="433"/>
      <c r="E87" s="433"/>
      <c r="F87" s="433"/>
      <c r="G87" s="433"/>
      <c r="H87" s="433"/>
      <c r="I87" s="433"/>
      <c r="J87" s="434"/>
      <c r="K87" s="188"/>
    </row>
    <row r="88" spans="2:11" s="187" customFormat="1" ht="18" customHeight="1" thickBot="1" x14ac:dyDescent="0.25">
      <c r="B88" s="435" t="s">
        <v>380</v>
      </c>
      <c r="C88" s="436"/>
      <c r="D88" s="437" t="e">
        <f>+#REF!+#REF!</f>
        <v>#REF!</v>
      </c>
      <c r="E88" s="437"/>
      <c r="F88" s="437"/>
      <c r="G88" s="438">
        <f>SUM(G74:G75)</f>
        <v>223847199.99000007</v>
      </c>
      <c r="H88" s="438"/>
      <c r="I88" s="438">
        <f>SUM(I74:I75)</f>
        <v>298500180</v>
      </c>
      <c r="J88" s="439" t="e">
        <f>SUM(#REF!)</f>
        <v>#REF!</v>
      </c>
      <c r="K88" s="188"/>
    </row>
    <row r="89" spans="2:11" s="187" customFormat="1" x14ac:dyDescent="0.2">
      <c r="C89" s="188"/>
      <c r="D89" s="440"/>
      <c r="E89" s="440"/>
      <c r="F89" s="440"/>
      <c r="G89" s="440"/>
      <c r="H89" s="440"/>
      <c r="I89" s="440"/>
      <c r="J89" s="440"/>
      <c r="K89" s="188"/>
    </row>
    <row r="90" spans="2:11" s="187" customFormat="1" x14ac:dyDescent="0.2">
      <c r="C90" s="188"/>
      <c r="D90" s="440"/>
      <c r="E90" s="440"/>
      <c r="F90" s="440"/>
      <c r="G90" s="440"/>
      <c r="H90" s="440"/>
      <c r="I90" s="440"/>
      <c r="J90" s="440"/>
      <c r="K90" s="188"/>
    </row>
    <row r="91" spans="2:11" s="187" customFormat="1" x14ac:dyDescent="0.2">
      <c r="C91" s="188"/>
      <c r="D91" s="440"/>
      <c r="E91" s="440"/>
      <c r="F91" s="440"/>
      <c r="G91" s="440"/>
      <c r="H91" s="440"/>
      <c r="I91" s="440"/>
      <c r="J91" s="440"/>
      <c r="K91" s="188"/>
    </row>
    <row r="92" spans="2:11" s="187" customFormat="1" x14ac:dyDescent="0.2">
      <c r="B92" s="3"/>
      <c r="C92" s="3"/>
      <c r="D92" s="3"/>
      <c r="E92" s="3"/>
      <c r="F92" s="3"/>
      <c r="G92" s="440"/>
      <c r="H92" s="440"/>
      <c r="I92" s="440"/>
      <c r="J92" s="440"/>
      <c r="K92" s="188"/>
    </row>
    <row r="93" spans="2:11" s="187" customFormat="1" x14ac:dyDescent="0.2">
      <c r="B93" s="441"/>
      <c r="C93" s="441"/>
      <c r="D93" s="442"/>
      <c r="E93" s="441"/>
      <c r="F93" s="83"/>
      <c r="G93" s="440"/>
      <c r="H93" s="440"/>
      <c r="I93" s="440"/>
      <c r="J93" s="440"/>
      <c r="K93" s="188"/>
    </row>
    <row r="94" spans="2:11" s="187" customFormat="1" x14ac:dyDescent="0.2">
      <c r="B94" s="443" t="s">
        <v>57</v>
      </c>
      <c r="C94" s="93"/>
      <c r="D94" s="443"/>
      <c r="E94" s="87" t="s">
        <v>381</v>
      </c>
      <c r="F94" s="87"/>
      <c r="G94" s="440"/>
      <c r="H94" s="440"/>
      <c r="I94" s="440"/>
      <c r="J94" s="440"/>
      <c r="K94" s="188"/>
    </row>
    <row r="95" spans="2:11" s="187" customFormat="1" x14ac:dyDescent="0.2">
      <c r="B95" s="444" t="s">
        <v>59</v>
      </c>
      <c r="C95" s="445"/>
      <c r="D95" s="446" t="s">
        <v>323</v>
      </c>
      <c r="E95" s="446"/>
      <c r="F95" s="446"/>
      <c r="G95" s="369" t="s">
        <v>323</v>
      </c>
      <c r="H95" s="440"/>
      <c r="I95" s="440"/>
      <c r="J95" s="440"/>
      <c r="K95" s="447"/>
    </row>
    <row r="96" spans="2:11" s="187" customFormat="1" x14ac:dyDescent="0.2">
      <c r="B96" s="93"/>
      <c r="C96" s="93"/>
      <c r="D96" s="93"/>
      <c r="E96" s="93"/>
      <c r="F96" s="93"/>
      <c r="G96" s="448"/>
      <c r="H96" s="448"/>
      <c r="I96" s="448"/>
      <c r="J96" s="440"/>
      <c r="K96" s="447"/>
    </row>
    <row r="97" spans="2:11" s="187" customFormat="1" x14ac:dyDescent="0.2">
      <c r="B97" s="93"/>
      <c r="C97" s="93"/>
      <c r="D97" s="93"/>
      <c r="E97" s="93"/>
      <c r="F97" s="93"/>
      <c r="G97" s="440"/>
      <c r="H97" s="440"/>
      <c r="I97" s="440"/>
      <c r="J97" s="440"/>
      <c r="K97" s="188"/>
    </row>
    <row r="98" spans="2:11" s="187" customFormat="1" x14ac:dyDescent="0.2">
      <c r="B98" s="449"/>
      <c r="C98" s="93"/>
      <c r="D98" s="93"/>
      <c r="E98" s="93"/>
      <c r="F98" s="93"/>
      <c r="G98" s="440"/>
      <c r="H98" s="440"/>
      <c r="I98" s="440"/>
      <c r="J98" s="440"/>
      <c r="K98" s="188"/>
    </row>
    <row r="99" spans="2:11" s="187" customFormat="1" x14ac:dyDescent="0.2">
      <c r="B99" s="450" t="s">
        <v>382</v>
      </c>
      <c r="C99" s="3"/>
      <c r="D99" s="451"/>
      <c r="E99" s="98"/>
      <c r="F99" s="98"/>
      <c r="G99" s="452"/>
      <c r="H99" s="452"/>
      <c r="I99" s="452"/>
      <c r="J99" s="452"/>
      <c r="K99" s="188"/>
    </row>
    <row r="100" spans="2:11" s="187" customFormat="1" x14ac:dyDescent="0.2">
      <c r="B100" s="453" t="s">
        <v>383</v>
      </c>
      <c r="C100" s="3"/>
      <c r="D100" s="3"/>
      <c r="E100" s="3"/>
      <c r="F100" s="93"/>
      <c r="G100" s="452"/>
      <c r="H100" s="452"/>
      <c r="I100" s="452"/>
      <c r="J100" s="452"/>
      <c r="K100" s="188"/>
    </row>
    <row r="101" spans="2:11" s="187" customFormat="1" x14ac:dyDescent="0.2">
      <c r="B101" s="454"/>
      <c r="C101" s="449"/>
      <c r="D101" s="449"/>
      <c r="E101" s="449"/>
      <c r="F101" s="103"/>
      <c r="G101" s="440"/>
      <c r="H101" s="440"/>
      <c r="I101" s="440"/>
      <c r="J101" s="440"/>
      <c r="K101" s="188"/>
    </row>
    <row r="102" spans="2:11" s="187" customFormat="1" x14ac:dyDescent="0.2">
      <c r="C102" s="188"/>
      <c r="D102" s="440"/>
      <c r="E102" s="440"/>
      <c r="F102" s="440"/>
      <c r="G102" s="440"/>
      <c r="H102" s="440"/>
      <c r="I102" s="440"/>
      <c r="J102" s="440"/>
      <c r="K102" s="455"/>
    </row>
    <row r="103" spans="2:11" s="187" customFormat="1" x14ac:dyDescent="0.2">
      <c r="C103" s="188"/>
      <c r="D103" s="440"/>
      <c r="E103" s="440"/>
      <c r="F103" s="440"/>
      <c r="G103" s="440"/>
      <c r="H103" s="440"/>
      <c r="I103" s="440"/>
      <c r="J103" s="440"/>
      <c r="K103" s="188"/>
    </row>
    <row r="104" spans="2:11" s="187" customFormat="1" x14ac:dyDescent="0.2">
      <c r="B104" s="373"/>
      <c r="C104" s="160"/>
      <c r="D104" s="374"/>
      <c r="E104" s="374"/>
      <c r="F104" s="374"/>
      <c r="G104" s="374"/>
      <c r="H104" s="374"/>
      <c r="I104" s="374"/>
      <c r="J104" s="374"/>
      <c r="K104" s="160"/>
    </row>
    <row r="105" spans="2:11" s="187" customFormat="1" x14ac:dyDescent="0.2">
      <c r="B105" s="373"/>
      <c r="C105" s="160"/>
      <c r="D105" s="374"/>
      <c r="E105" s="374"/>
      <c r="F105" s="374"/>
      <c r="G105" s="374"/>
      <c r="H105" s="374"/>
      <c r="I105" s="374"/>
      <c r="J105" s="374"/>
      <c r="K105" s="160"/>
    </row>
    <row r="106" spans="2:11" s="187" customFormat="1" x14ac:dyDescent="0.2">
      <c r="B106" s="373"/>
      <c r="C106" s="160"/>
      <c r="D106" s="374"/>
      <c r="E106" s="374"/>
      <c r="F106" s="374"/>
      <c r="G106" s="374"/>
      <c r="H106" s="374"/>
      <c r="I106" s="374"/>
      <c r="J106" s="374"/>
      <c r="K106" s="160"/>
    </row>
    <row r="107" spans="2:11" s="187" customFormat="1" x14ac:dyDescent="0.2">
      <c r="B107" s="373"/>
      <c r="C107" s="160"/>
      <c r="D107" s="374"/>
      <c r="E107" s="374"/>
      <c r="F107" s="374"/>
      <c r="G107" s="374"/>
      <c r="H107" s="374"/>
      <c r="I107" s="374"/>
      <c r="J107" s="374"/>
      <c r="K107" s="160"/>
    </row>
    <row r="108" spans="2:11" s="187" customFormat="1" ht="13.5" customHeight="1" x14ac:dyDescent="0.2">
      <c r="B108" s="373"/>
      <c r="C108" s="160"/>
      <c r="D108" s="374"/>
      <c r="E108" s="374"/>
      <c r="F108" s="374"/>
      <c r="G108" s="374"/>
      <c r="H108" s="374"/>
      <c r="I108" s="374"/>
      <c r="J108" s="374"/>
      <c r="K108" s="160"/>
    </row>
    <row r="109" spans="2:11" s="187" customFormat="1" ht="14.25" customHeight="1" x14ac:dyDescent="0.2">
      <c r="B109" s="373"/>
      <c r="C109" s="160"/>
      <c r="D109" s="374"/>
      <c r="E109" s="374"/>
      <c r="F109" s="374"/>
      <c r="G109" s="374"/>
      <c r="H109" s="374"/>
      <c r="I109" s="374"/>
      <c r="J109" s="374"/>
      <c r="K109" s="160"/>
    </row>
    <row r="110" spans="2:11" s="187" customFormat="1" ht="10.5" customHeight="1" x14ac:dyDescent="0.2">
      <c r="B110" s="373"/>
      <c r="C110" s="160"/>
      <c r="D110" s="374"/>
      <c r="E110" s="374"/>
      <c r="F110" s="374"/>
      <c r="G110" s="374"/>
      <c r="H110" s="374"/>
      <c r="I110" s="374"/>
      <c r="J110" s="374"/>
      <c r="K110" s="160"/>
    </row>
    <row r="111" spans="2:11" s="187" customFormat="1" x14ac:dyDescent="0.2">
      <c r="B111" s="373"/>
      <c r="C111" s="160"/>
      <c r="D111" s="374"/>
      <c r="E111" s="374"/>
      <c r="F111" s="374"/>
      <c r="G111" s="374"/>
      <c r="H111" s="374"/>
      <c r="I111" s="374"/>
      <c r="J111" s="374"/>
      <c r="K111" s="160"/>
    </row>
    <row r="112" spans="2:11" s="187" customFormat="1" x14ac:dyDescent="0.2">
      <c r="B112" s="373"/>
      <c r="C112" s="160"/>
      <c r="D112" s="374"/>
      <c r="E112" s="374"/>
      <c r="F112" s="374"/>
      <c r="G112" s="374"/>
      <c r="H112" s="374"/>
      <c r="I112" s="374"/>
      <c r="J112" s="374"/>
      <c r="K112" s="160"/>
    </row>
    <row r="113" spans="2:11" s="187" customFormat="1" x14ac:dyDescent="0.2">
      <c r="B113" s="373"/>
      <c r="C113" s="160"/>
      <c r="D113" s="456"/>
      <c r="E113" s="456"/>
      <c r="F113" s="456"/>
      <c r="G113" s="456"/>
      <c r="H113" s="456"/>
      <c r="I113" s="456"/>
      <c r="J113" s="456"/>
      <c r="K113" s="160"/>
    </row>
    <row r="114" spans="2:11" s="187" customFormat="1" x14ac:dyDescent="0.2">
      <c r="B114" s="373"/>
      <c r="C114" s="160"/>
      <c r="D114" s="374"/>
      <c r="E114" s="374"/>
      <c r="F114" s="374"/>
      <c r="G114" s="374"/>
      <c r="H114" s="374"/>
      <c r="I114" s="374"/>
      <c r="J114" s="374"/>
      <c r="K114" s="160"/>
    </row>
    <row r="115" spans="2:11" s="187" customFormat="1" x14ac:dyDescent="0.2">
      <c r="B115" s="373"/>
      <c r="C115" s="160"/>
      <c r="D115" s="374"/>
      <c r="E115" s="374"/>
      <c r="F115" s="374"/>
      <c r="G115" s="374"/>
      <c r="H115" s="374"/>
      <c r="I115" s="374"/>
      <c r="J115" s="374"/>
      <c r="K115" s="160"/>
    </row>
    <row r="116" spans="2:11" s="187" customFormat="1" x14ac:dyDescent="0.2">
      <c r="B116" s="373"/>
      <c r="C116" s="160"/>
      <c r="D116" s="374"/>
      <c r="E116" s="374"/>
      <c r="F116" s="374"/>
      <c r="G116" s="374"/>
      <c r="H116" s="374"/>
      <c r="I116" s="374"/>
      <c r="J116" s="374"/>
      <c r="K116" s="160"/>
    </row>
    <row r="117" spans="2:11" s="187" customFormat="1" x14ac:dyDescent="0.2">
      <c r="B117" s="373"/>
      <c r="C117" s="160"/>
      <c r="D117" s="374"/>
      <c r="E117" s="374"/>
      <c r="F117" s="374"/>
      <c r="G117" s="374"/>
      <c r="H117" s="374"/>
      <c r="I117" s="374"/>
      <c r="J117" s="374"/>
      <c r="K117" s="160"/>
    </row>
    <row r="118" spans="2:11" s="187" customFormat="1" x14ac:dyDescent="0.2">
      <c r="B118" s="373"/>
      <c r="C118" s="160"/>
      <c r="D118" s="374"/>
      <c r="E118" s="374"/>
      <c r="F118" s="374"/>
      <c r="G118" s="374"/>
      <c r="H118" s="374"/>
      <c r="I118" s="374"/>
      <c r="J118" s="374"/>
      <c r="K118" s="160"/>
    </row>
    <row r="119" spans="2:11" s="187" customFormat="1" x14ac:dyDescent="0.2">
      <c r="B119" s="373"/>
      <c r="C119" s="160"/>
      <c r="D119" s="374"/>
      <c r="E119" s="374"/>
      <c r="F119" s="374"/>
      <c r="G119" s="374"/>
      <c r="H119" s="374"/>
      <c r="I119" s="374"/>
      <c r="J119" s="374"/>
      <c r="K119" s="160"/>
    </row>
    <row r="120" spans="2:11" s="187" customFormat="1" x14ac:dyDescent="0.2">
      <c r="B120" s="373"/>
      <c r="C120" s="160"/>
      <c r="D120" s="374"/>
      <c r="E120" s="374"/>
      <c r="F120" s="374"/>
      <c r="G120" s="374"/>
      <c r="H120" s="374"/>
      <c r="I120" s="374"/>
      <c r="J120" s="374"/>
      <c r="K120" s="160"/>
    </row>
    <row r="121" spans="2:11" s="187" customFormat="1" x14ac:dyDescent="0.2">
      <c r="B121" s="373"/>
      <c r="C121" s="160"/>
      <c r="D121" s="374"/>
      <c r="E121" s="374"/>
      <c r="F121" s="374"/>
      <c r="G121" s="374"/>
      <c r="H121" s="374"/>
      <c r="I121" s="374"/>
      <c r="J121" s="374"/>
      <c r="K121" s="160"/>
    </row>
    <row r="122" spans="2:11" s="187" customFormat="1" x14ac:dyDescent="0.2">
      <c r="B122" s="373"/>
      <c r="C122" s="160"/>
      <c r="D122" s="374"/>
      <c r="E122" s="374"/>
      <c r="F122" s="374"/>
      <c r="G122" s="374"/>
      <c r="H122" s="374"/>
      <c r="I122" s="374"/>
      <c r="J122" s="374"/>
      <c r="K122" s="160"/>
    </row>
    <row r="123" spans="2:11" s="187" customFormat="1" x14ac:dyDescent="0.2">
      <c r="B123" s="373"/>
      <c r="C123" s="160"/>
      <c r="D123" s="374"/>
      <c r="E123" s="374"/>
      <c r="F123" s="374"/>
      <c r="G123" s="374"/>
      <c r="H123" s="374"/>
      <c r="I123" s="374"/>
      <c r="J123" s="374"/>
      <c r="K123" s="160"/>
    </row>
    <row r="124" spans="2:11" s="187" customFormat="1" x14ac:dyDescent="0.2">
      <c r="B124" s="373"/>
      <c r="C124" s="160"/>
      <c r="D124" s="374"/>
      <c r="E124" s="374"/>
      <c r="F124" s="374"/>
      <c r="G124" s="374"/>
      <c r="H124" s="374"/>
      <c r="I124" s="374"/>
      <c r="J124" s="374"/>
      <c r="K124" s="160"/>
    </row>
    <row r="125" spans="2:11" s="187" customFormat="1" x14ac:dyDescent="0.2">
      <c r="B125" s="373"/>
      <c r="C125" s="160"/>
      <c r="D125" s="374"/>
      <c r="E125" s="374"/>
      <c r="F125" s="374"/>
      <c r="G125" s="374"/>
      <c r="H125" s="374"/>
      <c r="I125" s="374"/>
      <c r="J125" s="374"/>
      <c r="K125" s="160"/>
    </row>
    <row r="126" spans="2:11" s="187" customFormat="1" x14ac:dyDescent="0.2">
      <c r="B126" s="373"/>
      <c r="C126" s="160"/>
      <c r="D126" s="374"/>
      <c r="E126" s="374"/>
      <c r="F126" s="374"/>
      <c r="G126" s="374"/>
      <c r="H126" s="374"/>
      <c r="I126" s="374"/>
      <c r="J126" s="374"/>
      <c r="K126" s="160"/>
    </row>
    <row r="127" spans="2:11" s="187" customFormat="1" x14ac:dyDescent="0.2">
      <c r="B127" s="373"/>
      <c r="C127" s="160"/>
      <c r="D127" s="374"/>
      <c r="E127" s="374"/>
      <c r="F127" s="374"/>
      <c r="G127" s="374"/>
      <c r="H127" s="374"/>
      <c r="I127" s="374"/>
      <c r="J127" s="374"/>
      <c r="K127" s="160"/>
    </row>
    <row r="128" spans="2:11" s="187" customFormat="1" x14ac:dyDescent="0.2">
      <c r="B128" s="373"/>
      <c r="C128" s="160"/>
      <c r="D128" s="374"/>
      <c r="E128" s="374"/>
      <c r="F128" s="374"/>
      <c r="G128" s="374"/>
      <c r="H128" s="374"/>
      <c r="I128" s="374"/>
      <c r="J128" s="374"/>
      <c r="K128" s="160"/>
    </row>
    <row r="129" spans="2:11" s="187" customFormat="1" x14ac:dyDescent="0.2">
      <c r="B129" s="373"/>
      <c r="C129" s="160"/>
      <c r="D129" s="374"/>
      <c r="E129" s="374"/>
      <c r="F129" s="374"/>
      <c r="G129" s="374"/>
      <c r="H129" s="374"/>
      <c r="I129" s="374"/>
      <c r="J129" s="374"/>
      <c r="K129" s="160"/>
    </row>
    <row r="130" spans="2:11" s="187" customFormat="1" x14ac:dyDescent="0.2">
      <c r="B130" s="373"/>
      <c r="C130" s="160"/>
      <c r="D130" s="374"/>
      <c r="E130" s="374"/>
      <c r="F130" s="374"/>
      <c r="G130" s="374"/>
      <c r="H130" s="374"/>
      <c r="I130" s="374"/>
      <c r="J130" s="374"/>
      <c r="K130" s="160"/>
    </row>
    <row r="131" spans="2:11" s="187" customFormat="1" x14ac:dyDescent="0.2">
      <c r="B131" s="373"/>
      <c r="C131" s="160"/>
      <c r="D131" s="374"/>
      <c r="E131" s="374"/>
      <c r="F131" s="374"/>
      <c r="G131" s="374"/>
      <c r="H131" s="374"/>
      <c r="I131" s="374"/>
      <c r="J131" s="374"/>
      <c r="K131" s="160"/>
    </row>
    <row r="132" spans="2:11" s="187" customFormat="1" x14ac:dyDescent="0.2">
      <c r="B132" s="373"/>
      <c r="C132" s="160"/>
      <c r="D132" s="374"/>
      <c r="E132" s="374"/>
      <c r="F132" s="374"/>
      <c r="G132" s="374"/>
      <c r="H132" s="374"/>
      <c r="I132" s="374"/>
      <c r="J132" s="374"/>
      <c r="K132" s="160"/>
    </row>
    <row r="133" spans="2:11" s="187" customFormat="1" x14ac:dyDescent="0.2">
      <c r="B133" s="373"/>
      <c r="C133" s="160"/>
      <c r="D133" s="374"/>
      <c r="E133" s="374"/>
      <c r="F133" s="374"/>
      <c r="G133" s="374"/>
      <c r="H133" s="374"/>
      <c r="I133" s="374"/>
      <c r="J133" s="374"/>
      <c r="K133" s="160"/>
    </row>
    <row r="134" spans="2:11" s="187" customFormat="1" x14ac:dyDescent="0.2">
      <c r="B134" s="373"/>
      <c r="C134" s="160"/>
      <c r="D134" s="374"/>
      <c r="E134" s="374"/>
      <c r="F134" s="374"/>
      <c r="G134" s="374"/>
      <c r="H134" s="374"/>
      <c r="I134" s="374"/>
      <c r="J134" s="374"/>
      <c r="K134" s="160"/>
    </row>
    <row r="135" spans="2:11" s="187" customFormat="1" x14ac:dyDescent="0.2">
      <c r="B135" s="373"/>
      <c r="C135" s="160"/>
      <c r="D135" s="374"/>
      <c r="E135" s="374"/>
      <c r="F135" s="374"/>
      <c r="G135" s="374"/>
      <c r="H135" s="374"/>
      <c r="I135" s="374"/>
      <c r="J135" s="374"/>
      <c r="K135" s="160"/>
    </row>
    <row r="136" spans="2:11" s="187" customFormat="1" x14ac:dyDescent="0.2">
      <c r="B136" s="373"/>
      <c r="C136" s="160"/>
      <c r="D136" s="374"/>
      <c r="E136" s="374"/>
      <c r="F136" s="374"/>
      <c r="G136" s="374"/>
      <c r="H136" s="374"/>
      <c r="I136" s="374"/>
      <c r="J136" s="374"/>
      <c r="K136" s="160"/>
    </row>
    <row r="137" spans="2:11" s="187" customFormat="1" x14ac:dyDescent="0.2">
      <c r="B137" s="373"/>
      <c r="C137" s="160"/>
      <c r="D137" s="374"/>
      <c r="E137" s="374"/>
      <c r="F137" s="374"/>
      <c r="G137" s="374"/>
      <c r="H137" s="374"/>
      <c r="I137" s="374"/>
      <c r="J137" s="374"/>
      <c r="K137" s="160"/>
    </row>
    <row r="138" spans="2:11" s="187" customFormat="1" x14ac:dyDescent="0.2">
      <c r="B138" s="373"/>
      <c r="C138" s="160"/>
      <c r="D138" s="374"/>
      <c r="E138" s="374"/>
      <c r="F138" s="374"/>
      <c r="G138" s="374"/>
      <c r="H138" s="374"/>
      <c r="I138" s="374"/>
      <c r="J138" s="374"/>
      <c r="K138" s="160"/>
    </row>
    <row r="139" spans="2:11" s="187" customFormat="1" x14ac:dyDescent="0.2">
      <c r="B139" s="373"/>
      <c r="C139" s="160"/>
      <c r="D139" s="374"/>
      <c r="E139" s="374"/>
      <c r="F139" s="374"/>
      <c r="G139" s="374"/>
      <c r="H139" s="374"/>
      <c r="I139" s="374"/>
      <c r="J139" s="374"/>
      <c r="K139" s="160"/>
    </row>
    <row r="140" spans="2:11" s="187" customFormat="1" x14ac:dyDescent="0.2">
      <c r="B140" s="373"/>
      <c r="C140" s="160"/>
      <c r="D140" s="374"/>
      <c r="E140" s="374"/>
      <c r="F140" s="374"/>
      <c r="G140" s="374"/>
      <c r="H140" s="374"/>
      <c r="I140" s="374"/>
      <c r="J140" s="374"/>
      <c r="K140" s="160"/>
    </row>
    <row r="141" spans="2:11" s="187" customFormat="1" x14ac:dyDescent="0.2">
      <c r="B141" s="373"/>
      <c r="C141" s="160"/>
      <c r="D141" s="374"/>
      <c r="E141" s="374"/>
      <c r="F141" s="374"/>
      <c r="G141" s="374"/>
      <c r="H141" s="374"/>
      <c r="I141" s="374"/>
      <c r="J141" s="374"/>
      <c r="K141" s="160"/>
    </row>
    <row r="142" spans="2:11" s="187" customFormat="1" x14ac:dyDescent="0.2">
      <c r="B142" s="373"/>
      <c r="C142" s="160"/>
      <c r="D142" s="374"/>
      <c r="E142" s="374"/>
      <c r="F142" s="374"/>
      <c r="G142" s="374"/>
      <c r="H142" s="374"/>
      <c r="I142" s="374"/>
      <c r="J142" s="374"/>
      <c r="K142" s="160"/>
    </row>
    <row r="143" spans="2:11" s="187" customFormat="1" x14ac:dyDescent="0.2">
      <c r="B143" s="373"/>
      <c r="C143" s="160"/>
      <c r="D143" s="374"/>
      <c r="E143" s="374"/>
      <c r="F143" s="374"/>
      <c r="G143" s="374"/>
      <c r="H143" s="374"/>
      <c r="I143" s="374"/>
      <c r="J143" s="374"/>
      <c r="K143" s="160"/>
    </row>
    <row r="144" spans="2:11" s="187" customFormat="1" x14ac:dyDescent="0.2">
      <c r="B144" s="373"/>
      <c r="C144" s="160"/>
      <c r="D144" s="374"/>
      <c r="E144" s="374"/>
      <c r="F144" s="374"/>
      <c r="G144" s="374"/>
      <c r="H144" s="374"/>
      <c r="I144" s="374"/>
      <c r="J144" s="374"/>
      <c r="K144" s="160"/>
    </row>
    <row r="145" spans="2:11" s="187" customFormat="1" x14ac:dyDescent="0.2">
      <c r="B145" s="373"/>
      <c r="C145" s="160"/>
      <c r="D145" s="374"/>
      <c r="E145" s="374"/>
      <c r="F145" s="374"/>
      <c r="G145" s="374"/>
      <c r="H145" s="374"/>
      <c r="I145" s="374"/>
      <c r="J145" s="374"/>
      <c r="K145" s="160"/>
    </row>
    <row r="146" spans="2:11" s="187" customFormat="1" x14ac:dyDescent="0.2">
      <c r="B146" s="373"/>
      <c r="C146" s="160"/>
      <c r="D146" s="374"/>
      <c r="E146" s="374"/>
      <c r="F146" s="374"/>
      <c r="G146" s="374"/>
      <c r="H146" s="374"/>
      <c r="I146" s="374"/>
      <c r="J146" s="374"/>
      <c r="K146" s="160"/>
    </row>
    <row r="147" spans="2:11" s="187" customFormat="1" x14ac:dyDescent="0.2">
      <c r="B147" s="373"/>
      <c r="C147" s="160"/>
      <c r="D147" s="374"/>
      <c r="E147" s="374"/>
      <c r="F147" s="374"/>
      <c r="G147" s="374"/>
      <c r="H147" s="374"/>
      <c r="I147" s="374"/>
      <c r="J147" s="374"/>
      <c r="K147" s="160"/>
    </row>
    <row r="148" spans="2:11" s="187" customFormat="1" x14ac:dyDescent="0.2">
      <c r="B148" s="373"/>
      <c r="C148" s="160"/>
      <c r="D148" s="374"/>
      <c r="E148" s="374"/>
      <c r="F148" s="374"/>
      <c r="G148" s="374"/>
      <c r="H148" s="374"/>
      <c r="I148" s="374"/>
      <c r="J148" s="374"/>
      <c r="K148" s="160"/>
    </row>
    <row r="149" spans="2:11" s="187" customFormat="1" x14ac:dyDescent="0.2">
      <c r="B149" s="373"/>
      <c r="C149" s="160"/>
      <c r="D149" s="374"/>
      <c r="E149" s="374"/>
      <c r="F149" s="374"/>
      <c r="G149" s="374"/>
      <c r="H149" s="374"/>
      <c r="I149" s="374"/>
      <c r="J149" s="374"/>
      <c r="K149" s="160"/>
    </row>
    <row r="150" spans="2:11" s="187" customFormat="1" x14ac:dyDescent="0.2">
      <c r="B150" s="373"/>
      <c r="C150" s="160"/>
      <c r="D150" s="374"/>
      <c r="E150" s="374"/>
      <c r="F150" s="374"/>
      <c r="G150" s="374"/>
      <c r="H150" s="374"/>
      <c r="I150" s="374"/>
      <c r="J150" s="374"/>
      <c r="K150" s="160"/>
    </row>
    <row r="151" spans="2:11" s="187" customFormat="1" x14ac:dyDescent="0.2">
      <c r="B151" s="373"/>
      <c r="C151" s="160"/>
      <c r="D151" s="374"/>
      <c r="E151" s="374"/>
      <c r="F151" s="374"/>
      <c r="G151" s="374"/>
      <c r="H151" s="374"/>
      <c r="I151" s="374"/>
      <c r="J151" s="374"/>
      <c r="K151" s="160"/>
    </row>
    <row r="152" spans="2:11" s="187" customFormat="1" x14ac:dyDescent="0.2">
      <c r="B152" s="373"/>
      <c r="C152" s="160"/>
      <c r="D152" s="374"/>
      <c r="E152" s="374"/>
      <c r="F152" s="374"/>
      <c r="G152" s="374"/>
      <c r="H152" s="374"/>
      <c r="I152" s="374"/>
      <c r="J152" s="374"/>
      <c r="K152" s="160"/>
    </row>
    <row r="153" spans="2:11" s="187" customFormat="1" x14ac:dyDescent="0.2">
      <c r="B153" s="373"/>
      <c r="C153" s="160"/>
      <c r="D153" s="374"/>
      <c r="E153" s="374"/>
      <c r="F153" s="374"/>
      <c r="G153" s="374"/>
      <c r="H153" s="374"/>
      <c r="I153" s="374"/>
      <c r="J153" s="374"/>
      <c r="K153" s="160"/>
    </row>
    <row r="154" spans="2:11" s="187" customFormat="1" x14ac:dyDescent="0.2">
      <c r="B154" s="373"/>
      <c r="C154" s="160"/>
      <c r="D154" s="374"/>
      <c r="E154" s="374"/>
      <c r="F154" s="374"/>
      <c r="G154" s="374"/>
      <c r="H154" s="374"/>
      <c r="I154" s="374"/>
      <c r="J154" s="374"/>
      <c r="K154" s="160"/>
    </row>
    <row r="155" spans="2:11" s="187" customFormat="1" x14ac:dyDescent="0.2">
      <c r="B155" s="373"/>
      <c r="C155" s="160"/>
      <c r="D155" s="374"/>
      <c r="E155" s="374"/>
      <c r="F155" s="374"/>
      <c r="G155" s="374"/>
      <c r="H155" s="374"/>
      <c r="I155" s="374"/>
      <c r="J155" s="374"/>
      <c r="K155" s="160"/>
    </row>
    <row r="156" spans="2:11" s="187" customFormat="1" x14ac:dyDescent="0.2">
      <c r="B156" s="373"/>
      <c r="C156" s="160"/>
      <c r="D156" s="374"/>
      <c r="E156" s="374"/>
      <c r="F156" s="374"/>
      <c r="G156" s="374"/>
      <c r="H156" s="374"/>
      <c r="I156" s="374"/>
      <c r="J156" s="374"/>
      <c r="K156" s="160"/>
    </row>
    <row r="157" spans="2:11" s="187" customFormat="1" x14ac:dyDescent="0.2">
      <c r="B157" s="373"/>
      <c r="C157" s="160"/>
      <c r="D157" s="374"/>
      <c r="E157" s="374"/>
      <c r="F157" s="374"/>
      <c r="G157" s="374"/>
      <c r="H157" s="374"/>
      <c r="I157" s="374"/>
      <c r="J157" s="374"/>
      <c r="K157" s="160"/>
    </row>
    <row r="158" spans="2:11" s="187" customFormat="1" x14ac:dyDescent="0.2">
      <c r="B158" s="373"/>
      <c r="C158" s="160"/>
      <c r="D158" s="374"/>
      <c r="E158" s="374"/>
      <c r="F158" s="374"/>
      <c r="G158" s="374"/>
      <c r="H158" s="374"/>
      <c r="I158" s="374"/>
      <c r="J158" s="374"/>
      <c r="K158" s="160"/>
    </row>
    <row r="159" spans="2:11" s="187" customFormat="1" x14ac:dyDescent="0.2">
      <c r="B159" s="373"/>
      <c r="C159" s="160"/>
      <c r="D159" s="374"/>
      <c r="E159" s="374"/>
      <c r="F159" s="374"/>
      <c r="G159" s="374"/>
      <c r="H159" s="374"/>
      <c r="I159" s="374"/>
      <c r="J159" s="374"/>
      <c r="K159" s="160"/>
    </row>
    <row r="160" spans="2:11" s="187" customFormat="1" x14ac:dyDescent="0.2">
      <c r="B160" s="373"/>
      <c r="C160" s="160"/>
      <c r="D160" s="374"/>
      <c r="E160" s="374"/>
      <c r="F160" s="374"/>
      <c r="G160" s="374"/>
      <c r="H160" s="374"/>
      <c r="I160" s="374"/>
      <c r="J160" s="374"/>
      <c r="K160" s="160"/>
    </row>
    <row r="161" spans="2:11" s="187" customFormat="1" x14ac:dyDescent="0.2">
      <c r="B161" s="373"/>
      <c r="C161" s="160"/>
      <c r="D161" s="374"/>
      <c r="E161" s="374"/>
      <c r="F161" s="374"/>
      <c r="G161" s="374"/>
      <c r="H161" s="374"/>
      <c r="I161" s="374"/>
      <c r="J161" s="374"/>
      <c r="K161" s="160"/>
    </row>
    <row r="162" spans="2:11" s="187" customFormat="1" x14ac:dyDescent="0.2">
      <c r="B162" s="373"/>
      <c r="C162" s="160"/>
      <c r="D162" s="374"/>
      <c r="E162" s="374"/>
      <c r="F162" s="374"/>
      <c r="G162" s="374"/>
      <c r="H162" s="374"/>
      <c r="I162" s="374"/>
      <c r="J162" s="374"/>
      <c r="K162" s="160"/>
    </row>
    <row r="163" spans="2:11" s="187" customFormat="1" x14ac:dyDescent="0.2">
      <c r="B163" s="373"/>
      <c r="C163" s="160"/>
      <c r="D163" s="374"/>
      <c r="E163" s="374"/>
      <c r="F163" s="374"/>
      <c r="G163" s="374"/>
      <c r="H163" s="374"/>
      <c r="I163" s="374"/>
      <c r="J163" s="374"/>
      <c r="K163" s="160"/>
    </row>
    <row r="164" spans="2:11" s="187" customFormat="1" x14ac:dyDescent="0.2">
      <c r="B164" s="373"/>
      <c r="C164" s="160"/>
      <c r="D164" s="374"/>
      <c r="E164" s="374"/>
      <c r="F164" s="374"/>
      <c r="G164" s="374"/>
      <c r="H164" s="374"/>
      <c r="I164" s="374"/>
      <c r="J164" s="374"/>
      <c r="K164" s="160"/>
    </row>
    <row r="165" spans="2:11" s="187" customFormat="1" x14ac:dyDescent="0.2">
      <c r="B165" s="373"/>
      <c r="C165" s="160"/>
      <c r="D165" s="374"/>
      <c r="E165" s="374"/>
      <c r="F165" s="374"/>
      <c r="G165" s="374"/>
      <c r="H165" s="374"/>
      <c r="I165" s="374"/>
      <c r="J165" s="374"/>
      <c r="K165" s="160"/>
    </row>
    <row r="166" spans="2:11" s="187" customFormat="1" x14ac:dyDescent="0.2">
      <c r="B166" s="373"/>
      <c r="C166" s="160"/>
      <c r="D166" s="374"/>
      <c r="E166" s="374"/>
      <c r="F166" s="374"/>
      <c r="G166" s="374"/>
      <c r="H166" s="374"/>
      <c r="I166" s="374"/>
      <c r="J166" s="374"/>
      <c r="K166" s="160"/>
    </row>
    <row r="167" spans="2:11" s="187" customFormat="1" x14ac:dyDescent="0.2">
      <c r="B167" s="373"/>
      <c r="C167" s="160"/>
      <c r="D167" s="374"/>
      <c r="E167" s="374"/>
      <c r="F167" s="374"/>
      <c r="G167" s="374"/>
      <c r="H167" s="374"/>
      <c r="I167" s="374"/>
      <c r="J167" s="374"/>
      <c r="K167" s="160"/>
    </row>
    <row r="168" spans="2:11" s="187" customFormat="1" x14ac:dyDescent="0.2">
      <c r="B168" s="373"/>
      <c r="C168" s="160"/>
      <c r="D168" s="374"/>
      <c r="E168" s="374"/>
      <c r="F168" s="374"/>
      <c r="G168" s="374"/>
      <c r="H168" s="374"/>
      <c r="I168" s="374"/>
      <c r="J168" s="374"/>
      <c r="K168" s="160"/>
    </row>
    <row r="169" spans="2:11" s="187" customFormat="1" x14ac:dyDescent="0.2">
      <c r="B169" s="373"/>
      <c r="C169" s="160"/>
      <c r="D169" s="374"/>
      <c r="E169" s="374"/>
      <c r="F169" s="374"/>
      <c r="G169" s="374"/>
      <c r="H169" s="374"/>
      <c r="I169" s="374"/>
      <c r="J169" s="374"/>
      <c r="K169" s="160"/>
    </row>
    <row r="170" spans="2:11" s="187" customFormat="1" x14ac:dyDescent="0.2">
      <c r="B170" s="373"/>
      <c r="C170" s="160"/>
      <c r="D170" s="374"/>
      <c r="E170" s="374"/>
      <c r="F170" s="374"/>
      <c r="G170" s="374"/>
      <c r="H170" s="374"/>
      <c r="I170" s="374"/>
      <c r="J170" s="374"/>
      <c r="K170" s="160"/>
    </row>
    <row r="171" spans="2:11" s="187" customFormat="1" x14ac:dyDescent="0.2">
      <c r="B171" s="373"/>
      <c r="C171" s="160"/>
      <c r="D171" s="374"/>
      <c r="E171" s="374"/>
      <c r="F171" s="374"/>
      <c r="G171" s="374"/>
      <c r="H171" s="374"/>
      <c r="I171" s="374"/>
      <c r="J171" s="374"/>
      <c r="K171" s="160"/>
    </row>
    <row r="172" spans="2:11" s="187" customFormat="1" x14ac:dyDescent="0.2">
      <c r="B172" s="373"/>
      <c r="C172" s="160"/>
      <c r="D172" s="374"/>
      <c r="E172" s="374"/>
      <c r="F172" s="374"/>
      <c r="G172" s="374"/>
      <c r="H172" s="374"/>
      <c r="I172" s="374"/>
      <c r="J172" s="374"/>
      <c r="K172" s="160"/>
    </row>
    <row r="173" spans="2:11" s="187" customFormat="1" x14ac:dyDescent="0.2">
      <c r="B173" s="373"/>
      <c r="C173" s="160"/>
      <c r="D173" s="374"/>
      <c r="E173" s="374"/>
      <c r="F173" s="374"/>
      <c r="G173" s="374"/>
      <c r="H173" s="374"/>
      <c r="I173" s="374"/>
      <c r="J173" s="374"/>
      <c r="K173" s="160"/>
    </row>
    <row r="174" spans="2:11" s="187" customFormat="1" x14ac:dyDescent="0.2">
      <c r="B174" s="373"/>
      <c r="C174" s="160"/>
      <c r="D174" s="374"/>
      <c r="E174" s="374"/>
      <c r="F174" s="374"/>
      <c r="G174" s="374"/>
      <c r="H174" s="374"/>
      <c r="I174" s="374"/>
      <c r="J174" s="374"/>
      <c r="K174" s="160"/>
    </row>
    <row r="175" spans="2:11" s="187" customFormat="1" x14ac:dyDescent="0.2">
      <c r="B175" s="373"/>
      <c r="C175" s="160"/>
      <c r="D175" s="374"/>
      <c r="E175" s="374"/>
      <c r="F175" s="374"/>
      <c r="G175" s="374"/>
      <c r="H175" s="374"/>
      <c r="I175" s="374"/>
      <c r="J175" s="374"/>
      <c r="K175" s="160"/>
    </row>
    <row r="176" spans="2:11" s="187" customFormat="1" x14ac:dyDescent="0.2">
      <c r="B176" s="373"/>
      <c r="C176" s="160"/>
      <c r="D176" s="374"/>
      <c r="E176" s="374"/>
      <c r="F176" s="374"/>
      <c r="G176" s="374"/>
      <c r="H176" s="374"/>
      <c r="I176" s="374"/>
      <c r="J176" s="374"/>
      <c r="K176" s="160"/>
    </row>
    <row r="177" spans="2:11" s="187" customFormat="1" x14ac:dyDescent="0.2">
      <c r="B177" s="373"/>
      <c r="C177" s="160"/>
      <c r="D177" s="374"/>
      <c r="E177" s="374"/>
      <c r="F177" s="374"/>
      <c r="G177" s="374"/>
      <c r="H177" s="374"/>
      <c r="I177" s="374"/>
      <c r="J177" s="374"/>
      <c r="K177" s="160"/>
    </row>
    <row r="178" spans="2:11" s="187" customFormat="1" x14ac:dyDescent="0.2">
      <c r="B178" s="373"/>
      <c r="C178" s="160"/>
      <c r="D178" s="374"/>
      <c r="E178" s="374"/>
      <c r="F178" s="374"/>
      <c r="G178" s="374"/>
      <c r="H178" s="374"/>
      <c r="I178" s="374"/>
      <c r="J178" s="374"/>
      <c r="K178" s="160"/>
    </row>
    <row r="179" spans="2:11" s="187" customFormat="1" x14ac:dyDescent="0.2">
      <c r="B179" s="373"/>
      <c r="C179" s="160"/>
      <c r="D179" s="374"/>
      <c r="E179" s="374"/>
      <c r="F179" s="374"/>
      <c r="G179" s="374"/>
      <c r="H179" s="374"/>
      <c r="I179" s="374"/>
      <c r="J179" s="374"/>
      <c r="K179" s="160"/>
    </row>
    <row r="180" spans="2:11" s="187" customFormat="1" x14ac:dyDescent="0.2">
      <c r="B180" s="373"/>
      <c r="C180" s="160"/>
      <c r="D180" s="374"/>
      <c r="E180" s="374"/>
      <c r="F180" s="374"/>
      <c r="G180" s="374"/>
      <c r="H180" s="374"/>
      <c r="I180" s="374"/>
      <c r="J180" s="374"/>
      <c r="K180" s="160"/>
    </row>
    <row r="181" spans="2:11" s="187" customFormat="1" x14ac:dyDescent="0.2">
      <c r="B181" s="373"/>
      <c r="C181" s="160"/>
      <c r="D181" s="374"/>
      <c r="E181" s="374"/>
      <c r="F181" s="374"/>
      <c r="G181" s="374"/>
      <c r="H181" s="374"/>
      <c r="I181" s="374"/>
      <c r="J181" s="374"/>
      <c r="K181" s="160"/>
    </row>
    <row r="182" spans="2:11" s="187" customFormat="1" x14ac:dyDescent="0.2">
      <c r="B182" s="373"/>
      <c r="C182" s="160"/>
      <c r="D182" s="374"/>
      <c r="E182" s="374"/>
      <c r="F182" s="374"/>
      <c r="G182" s="374"/>
      <c r="H182" s="374"/>
      <c r="I182" s="374"/>
      <c r="J182" s="374"/>
      <c r="K182" s="160"/>
    </row>
    <row r="183" spans="2:11" s="187" customFormat="1" x14ac:dyDescent="0.2">
      <c r="B183" s="373"/>
      <c r="C183" s="160"/>
      <c r="D183" s="374"/>
      <c r="E183" s="374"/>
      <c r="F183" s="374"/>
      <c r="G183" s="374"/>
      <c r="H183" s="374"/>
      <c r="I183" s="374"/>
      <c r="J183" s="374"/>
      <c r="K183" s="160"/>
    </row>
    <row r="184" spans="2:11" s="187" customFormat="1" x14ac:dyDescent="0.2">
      <c r="B184" s="373"/>
      <c r="C184" s="160"/>
      <c r="D184" s="374"/>
      <c r="E184" s="374"/>
      <c r="F184" s="374"/>
      <c r="G184" s="374"/>
      <c r="H184" s="374"/>
      <c r="I184" s="374"/>
      <c r="J184" s="374"/>
      <c r="K184" s="160"/>
    </row>
    <row r="185" spans="2:11" s="187" customFormat="1" x14ac:dyDescent="0.2">
      <c r="B185" s="373"/>
      <c r="C185" s="160"/>
      <c r="D185" s="374"/>
      <c r="E185" s="374"/>
      <c r="F185" s="374"/>
      <c r="G185" s="374"/>
      <c r="H185" s="374"/>
      <c r="I185" s="374"/>
      <c r="J185" s="374"/>
      <c r="K185" s="160"/>
    </row>
    <row r="186" spans="2:11" s="187" customFormat="1" x14ac:dyDescent="0.2">
      <c r="B186" s="373"/>
      <c r="C186" s="160"/>
      <c r="D186" s="374"/>
      <c r="E186" s="374"/>
      <c r="F186" s="374"/>
      <c r="G186" s="374"/>
      <c r="H186" s="374"/>
      <c r="I186" s="374"/>
      <c r="J186" s="374"/>
      <c r="K186" s="160"/>
    </row>
    <row r="187" spans="2:11" s="187" customFormat="1" x14ac:dyDescent="0.2">
      <c r="B187" s="373"/>
      <c r="C187" s="160"/>
      <c r="D187" s="374"/>
      <c r="E187" s="374"/>
      <c r="F187" s="374"/>
      <c r="G187" s="374"/>
      <c r="H187" s="374"/>
      <c r="I187" s="374"/>
      <c r="J187" s="374"/>
      <c r="K187" s="160"/>
    </row>
    <row r="188" spans="2:11" s="187" customFormat="1" x14ac:dyDescent="0.2">
      <c r="B188" s="373"/>
      <c r="C188" s="160"/>
      <c r="D188" s="374"/>
      <c r="E188" s="374"/>
      <c r="F188" s="374"/>
      <c r="G188" s="374"/>
      <c r="H188" s="374"/>
      <c r="I188" s="374"/>
      <c r="J188" s="374"/>
      <c r="K188" s="160"/>
    </row>
    <row r="189" spans="2:11" s="187" customFormat="1" x14ac:dyDescent="0.2">
      <c r="B189" s="373"/>
      <c r="C189" s="160"/>
      <c r="D189" s="374"/>
      <c r="E189" s="374"/>
      <c r="F189" s="374"/>
      <c r="G189" s="374"/>
      <c r="H189" s="374"/>
      <c r="I189" s="374"/>
      <c r="J189" s="374"/>
      <c r="K189" s="160"/>
    </row>
    <row r="190" spans="2:11" s="187" customFormat="1" x14ac:dyDescent="0.2">
      <c r="B190" s="373"/>
      <c r="C190" s="160"/>
      <c r="D190" s="374"/>
      <c r="E190" s="374"/>
      <c r="F190" s="374"/>
      <c r="G190" s="374"/>
      <c r="H190" s="374"/>
      <c r="I190" s="374"/>
      <c r="J190" s="374"/>
      <c r="K190" s="160"/>
    </row>
    <row r="191" spans="2:11" s="187" customFormat="1" x14ac:dyDescent="0.2">
      <c r="B191" s="373"/>
      <c r="C191" s="160"/>
      <c r="D191" s="374"/>
      <c r="E191" s="374"/>
      <c r="F191" s="374"/>
      <c r="G191" s="374"/>
      <c r="H191" s="374"/>
      <c r="I191" s="374"/>
      <c r="J191" s="374"/>
      <c r="K191" s="160"/>
    </row>
    <row r="192" spans="2:11" s="187" customFormat="1" x14ac:dyDescent="0.2">
      <c r="B192" s="373"/>
      <c r="C192" s="160"/>
      <c r="D192" s="374"/>
      <c r="E192" s="374"/>
      <c r="F192" s="374"/>
      <c r="G192" s="374"/>
      <c r="H192" s="374"/>
      <c r="I192" s="374"/>
      <c r="J192" s="374"/>
      <c r="K192" s="160"/>
    </row>
    <row r="193" spans="2:11" s="187" customFormat="1" x14ac:dyDescent="0.2">
      <c r="B193" s="373"/>
      <c r="C193" s="160"/>
      <c r="D193" s="374"/>
      <c r="E193" s="374"/>
      <c r="F193" s="374"/>
      <c r="G193" s="374"/>
      <c r="H193" s="374"/>
      <c r="I193" s="374"/>
      <c r="J193" s="374"/>
      <c r="K193" s="160"/>
    </row>
    <row r="194" spans="2:11" s="187" customFormat="1" x14ac:dyDescent="0.2">
      <c r="B194" s="373"/>
      <c r="C194" s="160"/>
      <c r="D194" s="374"/>
      <c r="E194" s="374"/>
      <c r="F194" s="374"/>
      <c r="G194" s="374"/>
      <c r="H194" s="374"/>
      <c r="I194" s="374"/>
      <c r="J194" s="374"/>
      <c r="K194" s="160"/>
    </row>
    <row r="195" spans="2:11" s="187" customFormat="1" x14ac:dyDescent="0.2">
      <c r="B195" s="373"/>
      <c r="C195" s="160"/>
      <c r="D195" s="374"/>
      <c r="E195" s="374"/>
      <c r="F195" s="374"/>
      <c r="G195" s="374"/>
      <c r="H195" s="374"/>
      <c r="I195" s="374"/>
      <c r="J195" s="374"/>
      <c r="K195" s="160"/>
    </row>
    <row r="196" spans="2:11" s="187" customFormat="1" x14ac:dyDescent="0.2">
      <c r="B196" s="373"/>
      <c r="C196" s="160"/>
      <c r="D196" s="374"/>
      <c r="E196" s="374"/>
      <c r="F196" s="374"/>
      <c r="G196" s="374"/>
      <c r="H196" s="374"/>
      <c r="I196" s="374"/>
      <c r="J196" s="374"/>
      <c r="K196" s="160"/>
    </row>
    <row r="197" spans="2:11" s="187" customFormat="1" x14ac:dyDescent="0.2">
      <c r="B197" s="373"/>
      <c r="C197" s="160"/>
      <c r="D197" s="374"/>
      <c r="E197" s="374"/>
      <c r="F197" s="374"/>
      <c r="G197" s="374"/>
      <c r="H197" s="374"/>
      <c r="I197" s="374"/>
      <c r="J197" s="374"/>
      <c r="K197" s="160"/>
    </row>
    <row r="198" spans="2:11" s="187" customFormat="1" x14ac:dyDescent="0.2">
      <c r="B198" s="373"/>
      <c r="C198" s="160"/>
      <c r="D198" s="374"/>
      <c r="E198" s="374"/>
      <c r="F198" s="374"/>
      <c r="G198" s="374"/>
      <c r="H198" s="374"/>
      <c r="I198" s="374"/>
      <c r="J198" s="374"/>
      <c r="K198" s="160"/>
    </row>
    <row r="199" spans="2:11" s="187" customFormat="1" x14ac:dyDescent="0.2">
      <c r="B199" s="373"/>
      <c r="C199" s="160"/>
      <c r="D199" s="374"/>
      <c r="E199" s="374"/>
      <c r="F199" s="374"/>
      <c r="G199" s="374"/>
      <c r="H199" s="374"/>
      <c r="I199" s="374"/>
      <c r="J199" s="374"/>
      <c r="K199" s="160"/>
    </row>
    <row r="200" spans="2:11" s="187" customFormat="1" x14ac:dyDescent="0.2">
      <c r="B200" s="373"/>
      <c r="C200" s="160"/>
      <c r="D200" s="374"/>
      <c r="E200" s="374"/>
      <c r="F200" s="374"/>
      <c r="G200" s="374"/>
      <c r="H200" s="374"/>
      <c r="I200" s="374"/>
      <c r="J200" s="374"/>
      <c r="K200" s="160"/>
    </row>
    <row r="201" spans="2:11" s="187" customFormat="1" x14ac:dyDescent="0.2">
      <c r="B201" s="373"/>
      <c r="C201" s="160"/>
      <c r="D201" s="374"/>
      <c r="E201" s="374"/>
      <c r="F201" s="374"/>
      <c r="G201" s="374"/>
      <c r="H201" s="374"/>
      <c r="I201" s="374"/>
      <c r="J201" s="374"/>
      <c r="K201" s="160"/>
    </row>
    <row r="202" spans="2:11" s="187" customFormat="1" x14ac:dyDescent="0.2">
      <c r="B202" s="373"/>
      <c r="C202" s="160"/>
      <c r="D202" s="374"/>
      <c r="E202" s="374"/>
      <c r="F202" s="374"/>
      <c r="G202" s="374"/>
      <c r="H202" s="374"/>
      <c r="I202" s="374"/>
      <c r="J202" s="374"/>
      <c r="K202" s="160"/>
    </row>
    <row r="203" spans="2:11" s="187" customFormat="1" x14ac:dyDescent="0.2">
      <c r="B203" s="373"/>
      <c r="C203" s="160"/>
      <c r="D203" s="374"/>
      <c r="E203" s="374"/>
      <c r="F203" s="374"/>
      <c r="G203" s="374"/>
      <c r="H203" s="374"/>
      <c r="I203" s="374"/>
      <c r="J203" s="374"/>
      <c r="K203" s="160"/>
    </row>
    <row r="204" spans="2:11" s="187" customFormat="1" x14ac:dyDescent="0.2">
      <c r="B204" s="373"/>
      <c r="C204" s="160"/>
      <c r="D204" s="374"/>
      <c r="E204" s="374"/>
      <c r="F204" s="374"/>
      <c r="G204" s="374"/>
      <c r="H204" s="374"/>
      <c r="I204" s="374"/>
      <c r="J204" s="374"/>
      <c r="K204" s="160"/>
    </row>
    <row r="205" spans="2:11" s="187" customFormat="1" x14ac:dyDescent="0.2">
      <c r="B205" s="373"/>
      <c r="C205" s="160"/>
      <c r="D205" s="374"/>
      <c r="E205" s="374"/>
      <c r="F205" s="374"/>
      <c r="G205" s="374"/>
      <c r="H205" s="374"/>
      <c r="I205" s="374"/>
      <c r="J205" s="374"/>
      <c r="K205" s="160"/>
    </row>
  </sheetData>
  <mergeCells count="4">
    <mergeCell ref="B9:J9"/>
    <mergeCell ref="B10:J10"/>
    <mergeCell ref="B11:J11"/>
    <mergeCell ref="B12:I12"/>
  </mergeCells>
  <printOptions horizontalCentered="1"/>
  <pageMargins left="0.78740157480314965" right="0.78740157480314965" top="1.4960629921259843" bottom="0.59055118110236227" header="0" footer="0"/>
  <pageSetup paperSize="9" scale="69" orientation="portrait" r:id="rId1"/>
  <headerFooter alignWithMargins="0">
    <oddFooter>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C4:H53"/>
  <sheetViews>
    <sheetView zoomScale="130" zoomScaleNormal="130" workbookViewId="0">
      <selection activeCell="A4" sqref="A4"/>
    </sheetView>
  </sheetViews>
  <sheetFormatPr baseColWidth="10" defaultRowHeight="12.75" x14ac:dyDescent="0.2"/>
  <cols>
    <col min="2" max="2" width="8.140625" customWidth="1"/>
    <col min="3" max="3" width="4.42578125" bestFit="1" customWidth="1"/>
    <col min="4" max="4" width="40.85546875" customWidth="1"/>
    <col min="5" max="5" width="14.85546875" customWidth="1"/>
    <col min="6" max="6" width="14.5703125" customWidth="1"/>
    <col min="7" max="7" width="16.42578125" customWidth="1"/>
    <col min="8" max="8" width="18.42578125" bestFit="1" customWidth="1"/>
  </cols>
  <sheetData>
    <row r="4" spans="3:8" x14ac:dyDescent="0.2">
      <c r="D4" s="457"/>
    </row>
    <row r="6" spans="3:8" ht="13.5" thickBot="1" x14ac:dyDescent="0.25"/>
    <row r="7" spans="3:8" ht="14.25" x14ac:dyDescent="0.2">
      <c r="C7" s="458" t="s">
        <v>384</v>
      </c>
      <c r="D7" s="459"/>
      <c r="E7" s="459"/>
      <c r="F7" s="459"/>
      <c r="G7" s="459"/>
      <c r="H7" s="460"/>
    </row>
    <row r="8" spans="3:8" ht="17.25" customHeight="1" x14ac:dyDescent="0.2">
      <c r="C8" s="461" t="s">
        <v>385</v>
      </c>
      <c r="D8" s="462"/>
      <c r="E8" s="462"/>
      <c r="F8" s="462"/>
      <c r="G8" s="462"/>
      <c r="H8" s="463"/>
    </row>
    <row r="9" spans="3:8" ht="19.5" customHeight="1" x14ac:dyDescent="0.2">
      <c r="C9" s="461" t="s">
        <v>386</v>
      </c>
      <c r="D9" s="462"/>
      <c r="E9" s="462"/>
      <c r="F9" s="462"/>
      <c r="G9" s="462"/>
      <c r="H9" s="463"/>
    </row>
    <row r="10" spans="3:8" ht="18.75" customHeight="1" x14ac:dyDescent="0.2">
      <c r="C10" s="464" t="s">
        <v>387</v>
      </c>
      <c r="D10" s="465"/>
      <c r="E10" s="465"/>
      <c r="F10" s="465"/>
      <c r="G10" s="465"/>
      <c r="H10" s="466"/>
    </row>
    <row r="11" spans="3:8" ht="14.25" x14ac:dyDescent="0.2">
      <c r="C11" s="464"/>
      <c r="D11" s="465"/>
      <c r="E11" s="465"/>
      <c r="F11" s="465"/>
      <c r="G11" s="465"/>
      <c r="H11" s="466"/>
    </row>
    <row r="12" spans="3:8" ht="42.75" x14ac:dyDescent="0.2">
      <c r="C12" s="467" t="s">
        <v>388</v>
      </c>
      <c r="D12" s="468"/>
      <c r="E12" s="469" t="s">
        <v>389</v>
      </c>
      <c r="F12" s="469" t="s">
        <v>390</v>
      </c>
      <c r="G12" s="469" t="s">
        <v>391</v>
      </c>
      <c r="H12" s="470" t="s">
        <v>392</v>
      </c>
    </row>
    <row r="13" spans="3:8" ht="14.25" x14ac:dyDescent="0.2">
      <c r="C13" s="471">
        <v>1</v>
      </c>
      <c r="D13" s="472" t="s">
        <v>393</v>
      </c>
      <c r="E13" s="473">
        <f>SUM(E14:E22)</f>
        <v>1244074036</v>
      </c>
      <c r="F13" s="474">
        <f>SUM(F14:F22)</f>
        <v>1006099856.9300001</v>
      </c>
      <c r="G13" s="475">
        <f t="shared" ref="G13:G33" si="0">+F13/E13</f>
        <v>0.80871381269627274</v>
      </c>
      <c r="H13" s="476">
        <f>SUM(H14:H22)</f>
        <v>237974179.06999993</v>
      </c>
    </row>
    <row r="14" spans="3:8" ht="15" hidden="1" x14ac:dyDescent="0.2">
      <c r="C14" s="477">
        <v>1.1000000000000001</v>
      </c>
      <c r="D14" s="478" t="s">
        <v>394</v>
      </c>
      <c r="E14" s="479">
        <v>0</v>
      </c>
      <c r="F14" s="480">
        <v>0</v>
      </c>
      <c r="G14" s="481" t="e">
        <f t="shared" si="0"/>
        <v>#DIV/0!</v>
      </c>
      <c r="H14" s="482">
        <f t="shared" ref="H14:H22" si="1">+E14-F14</f>
        <v>0</v>
      </c>
    </row>
    <row r="15" spans="3:8" ht="15" hidden="1" x14ac:dyDescent="0.2">
      <c r="C15" s="477">
        <v>1.2</v>
      </c>
      <c r="D15" s="478" t="s">
        <v>395</v>
      </c>
      <c r="E15" s="479">
        <v>0</v>
      </c>
      <c r="F15" s="480">
        <v>0</v>
      </c>
      <c r="G15" s="481" t="e">
        <f t="shared" si="0"/>
        <v>#DIV/0!</v>
      </c>
      <c r="H15" s="482">
        <f t="shared" si="1"/>
        <v>0</v>
      </c>
    </row>
    <row r="16" spans="3:8" ht="15" hidden="1" x14ac:dyDescent="0.2">
      <c r="C16" s="477">
        <v>1.3</v>
      </c>
      <c r="D16" s="478" t="s">
        <v>396</v>
      </c>
      <c r="E16" s="479">
        <v>0</v>
      </c>
      <c r="F16" s="480">
        <v>0</v>
      </c>
      <c r="G16" s="481" t="e">
        <f t="shared" si="0"/>
        <v>#DIV/0!</v>
      </c>
      <c r="H16" s="482">
        <f t="shared" si="1"/>
        <v>0</v>
      </c>
    </row>
    <row r="17" spans="3:8" ht="15" hidden="1" x14ac:dyDescent="0.2">
      <c r="C17" s="477">
        <v>1.4</v>
      </c>
      <c r="D17" s="478" t="s">
        <v>397</v>
      </c>
      <c r="E17" s="479">
        <v>0</v>
      </c>
      <c r="F17" s="480">
        <v>0</v>
      </c>
      <c r="G17" s="481" t="e">
        <f t="shared" si="0"/>
        <v>#DIV/0!</v>
      </c>
      <c r="H17" s="482">
        <f t="shared" si="1"/>
        <v>0</v>
      </c>
    </row>
    <row r="18" spans="3:8" ht="15" x14ac:dyDescent="0.2">
      <c r="C18" s="477">
        <v>1.5</v>
      </c>
      <c r="D18" s="478" t="s">
        <v>398</v>
      </c>
      <c r="E18" s="483">
        <v>936313500</v>
      </c>
      <c r="F18" s="484">
        <f>+[1]RESULTADOS!D21</f>
        <v>969969790.31000006</v>
      </c>
      <c r="G18" s="481">
        <f t="shared" si="0"/>
        <v>1.035945535667274</v>
      </c>
      <c r="H18" s="485">
        <f t="shared" si="1"/>
        <v>-33656290.310000062</v>
      </c>
    </row>
    <row r="19" spans="3:8" ht="15" x14ac:dyDescent="0.2">
      <c r="C19" s="477">
        <v>1.6</v>
      </c>
      <c r="D19" s="478" t="s">
        <v>399</v>
      </c>
      <c r="E19" s="486">
        <v>307760536</v>
      </c>
      <c r="F19" s="487">
        <f>+[1]RESULTADOS!D23+[1]RESULTADOS!D24</f>
        <v>36130066.620000005</v>
      </c>
      <c r="G19" s="481">
        <f t="shared" si="0"/>
        <v>0.11739668473933254</v>
      </c>
      <c r="H19" s="482">
        <f t="shared" si="1"/>
        <v>271630469.38</v>
      </c>
    </row>
    <row r="20" spans="3:8" ht="15" hidden="1" x14ac:dyDescent="0.2">
      <c r="C20" s="477">
        <v>1.7</v>
      </c>
      <c r="D20" s="478" t="s">
        <v>400</v>
      </c>
      <c r="E20" s="479">
        <v>0</v>
      </c>
      <c r="F20" s="480">
        <v>0</v>
      </c>
      <c r="G20" s="481" t="e">
        <f t="shared" si="0"/>
        <v>#DIV/0!</v>
      </c>
      <c r="H20" s="482">
        <f t="shared" si="1"/>
        <v>0</v>
      </c>
    </row>
    <row r="21" spans="3:8" ht="15" hidden="1" x14ac:dyDescent="0.2">
      <c r="C21" s="477">
        <v>1.8</v>
      </c>
      <c r="D21" s="478" t="s">
        <v>401</v>
      </c>
      <c r="E21" s="479">
        <v>0</v>
      </c>
      <c r="F21" s="480">
        <v>0</v>
      </c>
      <c r="G21" s="481" t="e">
        <f t="shared" si="0"/>
        <v>#DIV/0!</v>
      </c>
      <c r="H21" s="482">
        <f t="shared" si="1"/>
        <v>0</v>
      </c>
    </row>
    <row r="22" spans="3:8" ht="15" hidden="1" x14ac:dyDescent="0.2">
      <c r="C22" s="477">
        <v>1.9</v>
      </c>
      <c r="D22" s="478" t="s">
        <v>402</v>
      </c>
      <c r="E22" s="479">
        <v>0</v>
      </c>
      <c r="F22" s="480">
        <v>0</v>
      </c>
      <c r="G22" s="481" t="e">
        <f t="shared" si="0"/>
        <v>#DIV/0!</v>
      </c>
      <c r="H22" s="482">
        <f t="shared" si="1"/>
        <v>0</v>
      </c>
    </row>
    <row r="23" spans="3:8" ht="14.25" x14ac:dyDescent="0.2">
      <c r="C23" s="471">
        <v>2</v>
      </c>
      <c r="D23" s="472" t="s">
        <v>403</v>
      </c>
      <c r="E23" s="473">
        <f>SUM(E24:E35)</f>
        <v>1244074036</v>
      </c>
      <c r="F23" s="488">
        <f>SUM(F24:F35)</f>
        <v>1024609031.27</v>
      </c>
      <c r="G23" s="475">
        <f t="shared" si="0"/>
        <v>0.82359168475564903</v>
      </c>
      <c r="H23" s="476">
        <f>SUM(H24:H33)</f>
        <v>138956113.69000003</v>
      </c>
    </row>
    <row r="24" spans="3:8" ht="15" x14ac:dyDescent="0.2">
      <c r="C24" s="477">
        <v>2.1</v>
      </c>
      <c r="D24" s="478" t="s">
        <v>404</v>
      </c>
      <c r="E24" s="489">
        <v>726722970</v>
      </c>
      <c r="F24" s="484">
        <f>+[1]RESULTADOS!D29</f>
        <v>722459253.13999999</v>
      </c>
      <c r="G24" s="481">
        <f t="shared" si="0"/>
        <v>0.99413295432233273</v>
      </c>
      <c r="H24" s="490">
        <f t="shared" ref="H24:H35" si="2">+E24-F24</f>
        <v>4263716.8600000143</v>
      </c>
    </row>
    <row r="25" spans="3:8" ht="15" x14ac:dyDescent="0.2">
      <c r="C25" s="477">
        <v>2.2000000000000002</v>
      </c>
      <c r="D25" s="478" t="s">
        <v>405</v>
      </c>
      <c r="E25" s="489">
        <v>219800861</v>
      </c>
      <c r="F25" s="484">
        <f>+[1]RESULTADOS!D34+[1]RESULTADOS!D35</f>
        <v>155015911.25999999</v>
      </c>
      <c r="G25" s="481">
        <f t="shared" si="0"/>
        <v>0.70525616030230198</v>
      </c>
      <c r="H25" s="490">
        <f t="shared" si="2"/>
        <v>64784949.74000001</v>
      </c>
    </row>
    <row r="26" spans="3:8" ht="15" x14ac:dyDescent="0.2">
      <c r="C26" s="477">
        <v>2.2999999999999998</v>
      </c>
      <c r="D26" s="478" t="s">
        <v>406</v>
      </c>
      <c r="E26" s="489">
        <v>50107227</v>
      </c>
      <c r="F26" s="484">
        <f>+[1]RESULTADOS!D31</f>
        <v>41034506.039999992</v>
      </c>
      <c r="G26" s="481">
        <f t="shared" si="0"/>
        <v>0.81893388432770375</v>
      </c>
      <c r="H26" s="490">
        <f t="shared" si="2"/>
        <v>9072720.9600000083</v>
      </c>
    </row>
    <row r="27" spans="3:8" ht="15" x14ac:dyDescent="0.2">
      <c r="C27" s="477">
        <v>2.4</v>
      </c>
      <c r="D27" s="478" t="s">
        <v>407</v>
      </c>
      <c r="E27" s="489">
        <v>7280000</v>
      </c>
      <c r="F27" s="484">
        <f>+[1]RESULTADOS!D30</f>
        <v>3775013.36</v>
      </c>
      <c r="G27" s="481">
        <f t="shared" si="0"/>
        <v>0.51854579120879118</v>
      </c>
      <c r="H27" s="490">
        <f t="shared" si="2"/>
        <v>3504986.64</v>
      </c>
    </row>
    <row r="28" spans="3:8" ht="15" hidden="1" x14ac:dyDescent="0.2">
      <c r="C28" s="477">
        <v>2.5</v>
      </c>
      <c r="D28" s="478" t="s">
        <v>408</v>
      </c>
      <c r="E28" s="489"/>
      <c r="F28" s="484">
        <v>0</v>
      </c>
      <c r="G28" s="481" t="e">
        <f t="shared" si="0"/>
        <v>#DIV/0!</v>
      </c>
      <c r="H28" s="490">
        <f t="shared" si="2"/>
        <v>0</v>
      </c>
    </row>
    <row r="29" spans="3:8" ht="15" x14ac:dyDescent="0.2">
      <c r="C29" s="477">
        <v>2.6</v>
      </c>
      <c r="D29" s="478" t="s">
        <v>409</v>
      </c>
      <c r="E29" s="489">
        <v>93646353</v>
      </c>
      <c r="F29" s="484">
        <v>36316613.509999998</v>
      </c>
      <c r="G29" s="481">
        <f t="shared" si="0"/>
        <v>0.38780595662919193</v>
      </c>
      <c r="H29" s="490">
        <f t="shared" si="2"/>
        <v>57329739.490000002</v>
      </c>
    </row>
    <row r="30" spans="3:8" ht="15.75" hidden="1" customHeight="1" x14ac:dyDescent="0.2">
      <c r="C30" s="477">
        <v>7.4</v>
      </c>
      <c r="D30" s="491" t="s">
        <v>410</v>
      </c>
      <c r="E30" s="489">
        <v>0</v>
      </c>
      <c r="F30" s="483">
        <v>0</v>
      </c>
      <c r="G30" s="481" t="e">
        <f t="shared" si="0"/>
        <v>#DIV/0!</v>
      </c>
      <c r="H30" s="490">
        <f t="shared" si="2"/>
        <v>0</v>
      </c>
    </row>
    <row r="31" spans="3:8" ht="15" hidden="1" x14ac:dyDescent="0.2">
      <c r="C31" s="477">
        <v>2.7</v>
      </c>
      <c r="D31" s="478" t="s">
        <v>411</v>
      </c>
      <c r="E31" s="489">
        <v>0</v>
      </c>
      <c r="F31" s="480">
        <v>0</v>
      </c>
      <c r="G31" s="481" t="e">
        <f t="shared" si="0"/>
        <v>#DIV/0!</v>
      </c>
      <c r="H31" s="490">
        <f t="shared" si="2"/>
        <v>0</v>
      </c>
    </row>
    <row r="32" spans="3:8" ht="30" hidden="1" x14ac:dyDescent="0.2">
      <c r="C32" s="477">
        <v>2.8</v>
      </c>
      <c r="D32" s="478" t="s">
        <v>412</v>
      </c>
      <c r="E32" s="489">
        <v>0</v>
      </c>
      <c r="F32" s="480">
        <v>0</v>
      </c>
      <c r="G32" s="481" t="e">
        <f t="shared" si="0"/>
        <v>#DIV/0!</v>
      </c>
      <c r="H32" s="490">
        <f t="shared" si="2"/>
        <v>0</v>
      </c>
    </row>
    <row r="33" spans="3:8" ht="15" hidden="1" x14ac:dyDescent="0.2">
      <c r="C33" s="477">
        <v>2.9</v>
      </c>
      <c r="D33" s="478" t="s">
        <v>413</v>
      </c>
      <c r="E33" s="489">
        <v>0</v>
      </c>
      <c r="F33" s="480">
        <v>0</v>
      </c>
      <c r="G33" s="481" t="e">
        <f t="shared" si="0"/>
        <v>#DIV/0!</v>
      </c>
      <c r="H33" s="490">
        <f t="shared" si="2"/>
        <v>0</v>
      </c>
    </row>
    <row r="34" spans="3:8" ht="15" x14ac:dyDescent="0.2">
      <c r="C34" s="492">
        <v>2.7</v>
      </c>
      <c r="D34" s="493" t="s">
        <v>414</v>
      </c>
      <c r="E34" s="494">
        <v>136452243</v>
      </c>
      <c r="F34" s="495">
        <v>55943351.960000001</v>
      </c>
      <c r="G34" s="481">
        <v>0</v>
      </c>
      <c r="H34" s="490">
        <f t="shared" si="2"/>
        <v>80508891.039999992</v>
      </c>
    </row>
    <row r="35" spans="3:8" ht="15" x14ac:dyDescent="0.2">
      <c r="C35" s="492"/>
      <c r="D35" s="493" t="s">
        <v>415</v>
      </c>
      <c r="E35" s="494">
        <v>10064382</v>
      </c>
      <c r="F35" s="496">
        <f>+E35</f>
        <v>10064382</v>
      </c>
      <c r="G35" s="481">
        <v>0</v>
      </c>
      <c r="H35" s="490">
        <f t="shared" si="2"/>
        <v>0</v>
      </c>
    </row>
    <row r="36" spans="3:8" ht="16.5" thickBot="1" x14ac:dyDescent="0.25">
      <c r="C36" s="497"/>
      <c r="D36" s="498" t="s">
        <v>416</v>
      </c>
      <c r="E36" s="499">
        <f>+E13-E23</f>
        <v>0</v>
      </c>
      <c r="F36" s="499">
        <f>+F13-F23</f>
        <v>-18509174.339999914</v>
      </c>
      <c r="G36" s="500">
        <f>+G13-G23</f>
        <v>-1.4877872059376296E-2</v>
      </c>
      <c r="H36" s="501">
        <f>+H13-H23</f>
        <v>99018065.379999906</v>
      </c>
    </row>
    <row r="37" spans="3:8" x14ac:dyDescent="0.2">
      <c r="E37" s="502"/>
    </row>
    <row r="38" spans="3:8" s="503" customFormat="1" ht="14.25" x14ac:dyDescent="0.2">
      <c r="F38" s="504"/>
    </row>
    <row r="39" spans="3:8" s="508" customFormat="1" x14ac:dyDescent="0.2">
      <c r="C39" s="505"/>
      <c r="D39" s="505"/>
      <c r="E39" s="506"/>
      <c r="F39" s="507"/>
      <c r="G39" s="505"/>
      <c r="H39" s="505"/>
    </row>
    <row r="40" spans="3:8" s="508" customFormat="1" ht="15" x14ac:dyDescent="0.2">
      <c r="C40" s="505"/>
      <c r="D40" s="3"/>
      <c r="E40" s="3"/>
      <c r="F40" s="3"/>
      <c r="G40" s="3"/>
      <c r="H40" s="3"/>
    </row>
    <row r="41" spans="3:8" s="508" customFormat="1" x14ac:dyDescent="0.2">
      <c r="C41" s="505"/>
      <c r="D41" s="441"/>
      <c r="E41" s="441"/>
      <c r="F41" s="442"/>
      <c r="G41" s="441"/>
      <c r="H41" s="83"/>
    </row>
    <row r="42" spans="3:8" s="508" customFormat="1" x14ac:dyDescent="0.2">
      <c r="C42" s="505"/>
      <c r="D42" s="443" t="s">
        <v>57</v>
      </c>
      <c r="E42" s="93"/>
      <c r="F42" s="509" t="s">
        <v>58</v>
      </c>
      <c r="G42" s="509"/>
      <c r="H42" s="509"/>
    </row>
    <row r="43" spans="3:8" s="508" customFormat="1" ht="14.25" x14ac:dyDescent="0.2">
      <c r="C43" s="94"/>
      <c r="D43" s="444" t="s">
        <v>59</v>
      </c>
      <c r="E43" s="445"/>
      <c r="F43" s="510" t="s">
        <v>417</v>
      </c>
      <c r="G43" s="510"/>
      <c r="H43" s="511"/>
    </row>
    <row r="44" spans="3:8" s="508" customFormat="1" x14ac:dyDescent="0.2">
      <c r="C44" s="94"/>
      <c r="D44" s="93"/>
      <c r="E44" s="93"/>
      <c r="F44" s="93"/>
      <c r="G44" s="93"/>
      <c r="H44" s="93"/>
    </row>
    <row r="45" spans="3:8" s="508" customFormat="1" x14ac:dyDescent="0.2">
      <c r="C45" s="505"/>
      <c r="D45" s="93"/>
      <c r="E45" s="93"/>
      <c r="F45" s="93"/>
      <c r="G45" s="93"/>
      <c r="H45" s="93"/>
    </row>
    <row r="46" spans="3:8" s="508" customFormat="1" x14ac:dyDescent="0.2">
      <c r="C46" s="505"/>
      <c r="D46" s="449"/>
      <c r="E46" s="93"/>
      <c r="F46" s="93"/>
      <c r="G46" s="93"/>
      <c r="H46" s="93"/>
    </row>
    <row r="47" spans="3:8" s="508" customFormat="1" ht="15" x14ac:dyDescent="0.2">
      <c r="C47" s="505"/>
      <c r="D47" s="450" t="s">
        <v>382</v>
      </c>
      <c r="E47" s="3"/>
      <c r="F47" s="451"/>
      <c r="G47" s="98"/>
      <c r="H47" s="98"/>
    </row>
    <row r="48" spans="3:8" s="508" customFormat="1" ht="15" x14ac:dyDescent="0.2">
      <c r="C48" s="505"/>
      <c r="D48" s="453" t="s">
        <v>418</v>
      </c>
      <c r="E48" s="3"/>
      <c r="F48" s="3"/>
      <c r="G48" s="3"/>
      <c r="H48" s="93"/>
    </row>
    <row r="49" spans="3:8" s="508" customFormat="1" x14ac:dyDescent="0.2">
      <c r="C49" s="505"/>
      <c r="D49" s="512"/>
      <c r="E49" s="512"/>
      <c r="F49" s="512"/>
      <c r="G49" s="512"/>
      <c r="H49" s="512"/>
    </row>
    <row r="50" spans="3:8" s="508" customFormat="1" x14ac:dyDescent="0.2"/>
    <row r="51" spans="3:8" s="503" customFormat="1" ht="14.25" x14ac:dyDescent="0.2"/>
    <row r="52" spans="3:8" s="503" customFormat="1" ht="14.25" x14ac:dyDescent="0.2"/>
    <row r="53" spans="3:8" s="503" customFormat="1" ht="14.25" x14ac:dyDescent="0.2"/>
  </sheetData>
  <mergeCells count="9">
    <mergeCell ref="F42:H42"/>
    <mergeCell ref="F43:G43"/>
    <mergeCell ref="D49:H49"/>
    <mergeCell ref="C7:H7"/>
    <mergeCell ref="C8:H8"/>
    <mergeCell ref="C9:H9"/>
    <mergeCell ref="C10:H10"/>
    <mergeCell ref="C11:H11"/>
    <mergeCell ref="C12:D12"/>
  </mergeCells>
  <pageMargins left="0" right="0.70866141732283472" top="0.55118110236220474" bottom="0.74803149606299213" header="0.31496062992125984" footer="0.31496062992125984"/>
  <pageSetup scale="97" orientation="landscape" r:id="rId1"/>
  <headerFooter>
    <oddFooter>&amp;CPágina 1 de 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49"/>
  <sheetViews>
    <sheetView zoomScaleNormal="100" workbookViewId="0">
      <selection activeCell="R10" sqref="R10"/>
    </sheetView>
  </sheetViews>
  <sheetFormatPr baseColWidth="10" defaultRowHeight="15" x14ac:dyDescent="0.25"/>
  <cols>
    <col min="1" max="1" width="3.7109375" style="513" customWidth="1"/>
    <col min="2" max="2" width="1.28515625" style="513" customWidth="1"/>
    <col min="3" max="3" width="49.5703125" style="513" customWidth="1"/>
    <col min="4" max="4" width="2.140625" style="513" customWidth="1"/>
    <col min="5" max="5" width="14.7109375" style="514" customWidth="1"/>
    <col min="6" max="6" width="1.7109375" style="514" customWidth="1"/>
    <col min="7" max="7" width="17.42578125" style="514" customWidth="1"/>
    <col min="8" max="8" width="1.7109375" style="514" customWidth="1"/>
    <col min="9" max="9" width="14.42578125" style="514" customWidth="1"/>
    <col min="10" max="10" width="1.7109375" style="514" customWidth="1"/>
    <col min="11" max="11" width="15.85546875" style="513" customWidth="1"/>
    <col min="12" max="12" width="1.7109375" style="513" customWidth="1"/>
    <col min="13" max="13" width="15.5703125" style="513" bestFit="1" customWidth="1"/>
    <col min="14" max="14" width="3.7109375" style="513" customWidth="1"/>
    <col min="15" max="16384" width="11.42578125" style="515"/>
  </cols>
  <sheetData>
    <row r="1" spans="1:14" ht="15.75" thickBot="1" x14ac:dyDescent="0.3"/>
    <row r="2" spans="1:14" ht="15.75" x14ac:dyDescent="0.2">
      <c r="B2" s="516" t="s">
        <v>0</v>
      </c>
      <c r="C2" s="517"/>
      <c r="D2" s="517"/>
      <c r="E2" s="517"/>
      <c r="F2" s="517"/>
      <c r="G2" s="517"/>
      <c r="H2" s="517"/>
      <c r="I2" s="517"/>
      <c r="J2" s="517"/>
      <c r="K2" s="517"/>
      <c r="L2" s="517"/>
      <c r="M2" s="518"/>
    </row>
    <row r="3" spans="1:14" ht="15.75" x14ac:dyDescent="0.2">
      <c r="B3" s="519" t="s">
        <v>419</v>
      </c>
      <c r="C3" s="520"/>
      <c r="D3" s="520"/>
      <c r="E3" s="520"/>
      <c r="F3" s="520"/>
      <c r="G3" s="520"/>
      <c r="H3" s="520"/>
      <c r="I3" s="520"/>
      <c r="J3" s="520"/>
      <c r="K3" s="520"/>
      <c r="L3" s="520"/>
      <c r="M3" s="521"/>
    </row>
    <row r="4" spans="1:14" ht="15.75" x14ac:dyDescent="0.2">
      <c r="B4" s="519" t="s">
        <v>302</v>
      </c>
      <c r="C4" s="520"/>
      <c r="D4" s="520"/>
      <c r="E4" s="520"/>
      <c r="F4" s="520"/>
      <c r="G4" s="520"/>
      <c r="H4" s="520"/>
      <c r="I4" s="520"/>
      <c r="J4" s="520"/>
      <c r="K4" s="520"/>
      <c r="L4" s="520"/>
      <c r="M4" s="521"/>
    </row>
    <row r="5" spans="1:14" ht="15.75" x14ac:dyDescent="0.2">
      <c r="B5" s="519" t="s">
        <v>3</v>
      </c>
      <c r="C5" s="520"/>
      <c r="D5" s="520"/>
      <c r="E5" s="520"/>
      <c r="F5" s="520"/>
      <c r="G5" s="520"/>
      <c r="H5" s="520"/>
      <c r="I5" s="520"/>
      <c r="J5" s="520"/>
      <c r="K5" s="520"/>
      <c r="L5" s="520"/>
      <c r="M5" s="521"/>
    </row>
    <row r="6" spans="1:14" x14ac:dyDescent="0.25">
      <c r="B6" s="522"/>
      <c r="C6" s="523"/>
      <c r="D6" s="523"/>
      <c r="E6" s="524"/>
      <c r="F6" s="524"/>
      <c r="G6" s="524"/>
      <c r="H6" s="525"/>
      <c r="I6" s="524"/>
      <c r="J6" s="524"/>
      <c r="K6" s="526"/>
      <c r="L6" s="523"/>
      <c r="M6" s="527"/>
    </row>
    <row r="7" spans="1:14" ht="45" x14ac:dyDescent="0.25">
      <c r="B7" s="522"/>
      <c r="C7" s="526"/>
      <c r="D7" s="526"/>
      <c r="E7" s="528" t="s">
        <v>420</v>
      </c>
      <c r="F7" s="529"/>
      <c r="G7" s="528" t="s">
        <v>421</v>
      </c>
      <c r="H7" s="530"/>
      <c r="I7" s="528" t="s">
        <v>422</v>
      </c>
      <c r="J7" s="529"/>
      <c r="K7" s="528" t="s">
        <v>423</v>
      </c>
      <c r="L7" s="529"/>
      <c r="M7" s="531" t="s">
        <v>424</v>
      </c>
    </row>
    <row r="8" spans="1:14" x14ac:dyDescent="0.25">
      <c r="B8" s="522"/>
      <c r="C8" s="532" t="s">
        <v>425</v>
      </c>
      <c r="D8" s="532"/>
      <c r="E8" s="533">
        <v>101467631.53</v>
      </c>
      <c r="F8" s="534"/>
      <c r="G8" s="535">
        <v>0</v>
      </c>
      <c r="H8" s="536"/>
      <c r="I8" s="535">
        <v>0</v>
      </c>
      <c r="J8" s="534"/>
      <c r="K8" s="537">
        <v>493361225</v>
      </c>
      <c r="L8" s="536"/>
      <c r="M8" s="538">
        <f>SUM(E8:K8)</f>
        <v>594828856.52999997</v>
      </c>
      <c r="N8" s="539"/>
    </row>
    <row r="9" spans="1:14" s="543" customFormat="1" x14ac:dyDescent="0.25">
      <c r="A9" s="514"/>
      <c r="B9" s="540"/>
      <c r="C9" s="526" t="s">
        <v>426</v>
      </c>
      <c r="D9" s="526"/>
      <c r="E9" s="535">
        <v>0</v>
      </c>
      <c r="F9" s="534"/>
      <c r="G9" s="535">
        <v>0</v>
      </c>
      <c r="H9" s="536"/>
      <c r="I9" s="535"/>
      <c r="J9" s="534"/>
      <c r="K9" s="541"/>
      <c r="L9" s="536"/>
      <c r="M9" s="542">
        <v>0</v>
      </c>
      <c r="N9" s="514"/>
    </row>
    <row r="10" spans="1:14" s="543" customFormat="1" x14ac:dyDescent="0.25">
      <c r="A10" s="514"/>
      <c r="B10" s="540"/>
      <c r="C10" s="526" t="s">
        <v>427</v>
      </c>
      <c r="D10" s="526"/>
      <c r="E10" s="535">
        <v>0</v>
      </c>
      <c r="F10" s="534"/>
      <c r="G10" s="535"/>
      <c r="H10" s="536"/>
      <c r="I10" s="535">
        <v>0</v>
      </c>
      <c r="J10" s="534"/>
      <c r="K10" s="541">
        <v>0</v>
      </c>
      <c r="L10" s="536"/>
      <c r="M10" s="542">
        <v>0</v>
      </c>
      <c r="N10" s="514"/>
    </row>
    <row r="11" spans="1:14" x14ac:dyDescent="0.25">
      <c r="B11" s="522"/>
      <c r="C11" s="526" t="s">
        <v>428</v>
      </c>
      <c r="D11" s="526"/>
      <c r="E11" s="535">
        <v>0</v>
      </c>
      <c r="F11" s="534"/>
      <c r="G11" s="535"/>
      <c r="H11" s="536"/>
      <c r="I11" s="535"/>
      <c r="J11" s="534"/>
      <c r="K11" s="535">
        <v>-7064323</v>
      </c>
      <c r="L11" s="536"/>
      <c r="M11" s="542">
        <v>-7064323</v>
      </c>
    </row>
    <row r="12" spans="1:14" x14ac:dyDescent="0.25">
      <c r="B12" s="522"/>
      <c r="C12" s="526" t="s">
        <v>429</v>
      </c>
      <c r="D12" s="526"/>
      <c r="E12" s="535">
        <v>0</v>
      </c>
      <c r="F12" s="534"/>
      <c r="G12" s="535"/>
      <c r="H12" s="536"/>
      <c r="I12" s="535">
        <v>0</v>
      </c>
      <c r="J12" s="534"/>
      <c r="K12" s="537">
        <v>3990007.9800000191</v>
      </c>
      <c r="L12" s="536"/>
      <c r="M12" s="538">
        <v>3990007.9800000191</v>
      </c>
    </row>
    <row r="13" spans="1:14" x14ac:dyDescent="0.2">
      <c r="B13" s="522"/>
      <c r="C13" s="532" t="s">
        <v>430</v>
      </c>
      <c r="D13" s="526"/>
      <c r="E13" s="544">
        <v>101467632</v>
      </c>
      <c r="F13" s="545"/>
      <c r="G13" s="544"/>
      <c r="H13" s="546"/>
      <c r="I13" s="544"/>
      <c r="J13" s="545"/>
      <c r="K13" s="547">
        <f>SUM(K8:K12)</f>
        <v>490286909.98000002</v>
      </c>
      <c r="L13" s="546"/>
      <c r="M13" s="548">
        <f>SUM(M8:M12)</f>
        <v>591754541.50999999</v>
      </c>
    </row>
    <row r="14" spans="1:14" x14ac:dyDescent="0.25">
      <c r="B14" s="522"/>
      <c r="C14" s="526" t="s">
        <v>426</v>
      </c>
      <c r="D14" s="526"/>
      <c r="E14" s="535"/>
      <c r="F14" s="534"/>
      <c r="G14" s="535"/>
      <c r="H14" s="536"/>
      <c r="I14" s="535"/>
      <c r="J14" s="534"/>
      <c r="K14" s="537"/>
      <c r="L14" s="536"/>
      <c r="M14" s="538"/>
    </row>
    <row r="15" spans="1:14" x14ac:dyDescent="0.25">
      <c r="B15" s="522"/>
      <c r="C15" s="526" t="s">
        <v>427</v>
      </c>
      <c r="D15" s="526"/>
      <c r="E15" s="535"/>
      <c r="F15" s="534"/>
      <c r="G15" s="535"/>
      <c r="H15" s="536"/>
      <c r="I15" s="535"/>
      <c r="J15" s="534"/>
      <c r="K15" s="537"/>
      <c r="L15" s="536"/>
      <c r="M15" s="538"/>
    </row>
    <row r="16" spans="1:14" x14ac:dyDescent="0.25">
      <c r="B16" s="522"/>
      <c r="C16" s="526" t="s">
        <v>431</v>
      </c>
      <c r="D16" s="526"/>
      <c r="E16" s="535"/>
      <c r="F16" s="534"/>
      <c r="G16" s="535"/>
      <c r="H16" s="536"/>
      <c r="I16" s="535"/>
      <c r="J16" s="534"/>
      <c r="K16" s="537"/>
      <c r="L16" s="536"/>
      <c r="M16" s="538"/>
    </row>
    <row r="17" spans="1:14" x14ac:dyDescent="0.25">
      <c r="B17" s="522"/>
      <c r="C17" s="526" t="s">
        <v>428</v>
      </c>
      <c r="D17" s="526"/>
      <c r="E17" s="535"/>
      <c r="F17" s="534"/>
      <c r="G17" s="535"/>
      <c r="H17" s="536"/>
      <c r="I17" s="535"/>
      <c r="J17" s="534"/>
      <c r="K17" s="535">
        <v>-3642401</v>
      </c>
      <c r="L17" s="537"/>
      <c r="M17" s="542">
        <v>-3642401.25</v>
      </c>
    </row>
    <row r="18" spans="1:14" s="543" customFormat="1" x14ac:dyDescent="0.25">
      <c r="A18" s="514"/>
      <c r="B18" s="522"/>
      <c r="C18" s="526" t="s">
        <v>429</v>
      </c>
      <c r="D18" s="526"/>
      <c r="E18" s="549"/>
      <c r="F18" s="549"/>
      <c r="G18" s="549"/>
      <c r="H18" s="536"/>
      <c r="I18" s="549"/>
      <c r="J18" s="549"/>
      <c r="K18" s="537">
        <v>73163346.450000197</v>
      </c>
      <c r="L18" s="537"/>
      <c r="M18" s="550">
        <v>73163346.450000167</v>
      </c>
      <c r="N18" s="514"/>
    </row>
    <row r="19" spans="1:14" s="543" customFormat="1" x14ac:dyDescent="0.25">
      <c r="A19" s="514"/>
      <c r="B19" s="522"/>
      <c r="C19" s="532" t="s">
        <v>432</v>
      </c>
      <c r="D19" s="526"/>
      <c r="E19" s="544">
        <f>+E13</f>
        <v>101467632</v>
      </c>
      <c r="F19" s="549"/>
      <c r="G19" s="549"/>
      <c r="H19" s="536"/>
      <c r="I19" s="549"/>
      <c r="J19" s="549"/>
      <c r="K19" s="546">
        <f>SUM(K13:K18)</f>
        <v>559807855.43000019</v>
      </c>
      <c r="L19" s="536"/>
      <c r="M19" s="548">
        <f>SUM(M13:M18)</f>
        <v>661275486.71000016</v>
      </c>
      <c r="N19" s="514"/>
    </row>
    <row r="20" spans="1:14" s="543" customFormat="1" x14ac:dyDescent="0.25">
      <c r="A20" s="514"/>
      <c r="B20" s="522"/>
      <c r="C20" s="526"/>
      <c r="D20" s="526"/>
      <c r="E20" s="549"/>
      <c r="F20" s="549"/>
      <c r="G20" s="549"/>
      <c r="H20" s="536"/>
      <c r="I20" s="549"/>
      <c r="J20" s="549"/>
      <c r="K20" s="537"/>
      <c r="L20" s="536"/>
      <c r="M20" s="538"/>
      <c r="N20" s="514"/>
    </row>
    <row r="21" spans="1:14" x14ac:dyDescent="0.25">
      <c r="B21" s="551"/>
      <c r="C21" s="552"/>
      <c r="D21" s="552"/>
      <c r="E21" s="553"/>
      <c r="F21" s="553"/>
      <c r="G21" s="553"/>
      <c r="H21" s="553"/>
      <c r="I21" s="553"/>
      <c r="J21" s="553"/>
      <c r="K21" s="554"/>
      <c r="L21" s="552"/>
      <c r="M21" s="555"/>
    </row>
    <row r="22" spans="1:14" ht="15.75" thickBot="1" x14ac:dyDescent="0.25">
      <c r="B22" s="556"/>
      <c r="C22" s="557" t="str">
        <f>+'[2]ESF - Situación Financiera'!A64</f>
        <v>Las notas en las páginas 7 a 20 son parte integral de estos Estados Financieros.</v>
      </c>
      <c r="D22" s="557"/>
      <c r="E22" s="557"/>
      <c r="F22" s="557"/>
      <c r="G22" s="557"/>
      <c r="H22" s="557"/>
      <c r="I22" s="557"/>
      <c r="J22" s="557"/>
      <c r="K22" s="557"/>
      <c r="L22" s="557"/>
      <c r="M22" s="558"/>
    </row>
    <row r="23" spans="1:14" x14ac:dyDescent="0.25">
      <c r="C23" s="559"/>
      <c r="D23" s="559"/>
      <c r="H23" s="560"/>
      <c r="K23" s="539"/>
      <c r="L23" s="559"/>
    </row>
    <row r="24" spans="1:14" x14ac:dyDescent="0.25">
      <c r="C24" s="559" t="s">
        <v>292</v>
      </c>
      <c r="D24" s="561"/>
      <c r="H24" s="562"/>
      <c r="K24" s="539"/>
      <c r="L24" s="559"/>
    </row>
    <row r="25" spans="1:14" ht="75" x14ac:dyDescent="0.25">
      <c r="C25" s="563" t="s">
        <v>433</v>
      </c>
      <c r="D25" s="561"/>
      <c r="H25" s="562"/>
      <c r="K25" s="539"/>
      <c r="L25" s="559"/>
    </row>
    <row r="26" spans="1:14" x14ac:dyDescent="0.25">
      <c r="C26" s="561"/>
      <c r="D26" s="561"/>
      <c r="H26" s="562"/>
      <c r="K26" s="539"/>
      <c r="L26" s="559"/>
    </row>
    <row r="27" spans="1:14" x14ac:dyDescent="0.25">
      <c r="C27" s="561"/>
      <c r="D27" s="561"/>
      <c r="H27" s="562"/>
      <c r="K27" s="539"/>
      <c r="L27" s="559"/>
    </row>
    <row r="28" spans="1:14" x14ac:dyDescent="0.25">
      <c r="C28" s="561"/>
      <c r="D28" s="559"/>
      <c r="H28" s="560"/>
      <c r="K28" s="539"/>
      <c r="L28" s="559"/>
    </row>
    <row r="29" spans="1:14" x14ac:dyDescent="0.25">
      <c r="K29" s="539"/>
    </row>
    <row r="30" spans="1:14" x14ac:dyDescent="0.25">
      <c r="C30" s="564"/>
      <c r="D30" s="564"/>
      <c r="E30" s="565"/>
      <c r="F30" s="565"/>
      <c r="G30" s="565"/>
      <c r="H30" s="565"/>
      <c r="I30" s="565"/>
      <c r="J30" s="565"/>
      <c r="K30" s="566"/>
      <c r="L30" s="564"/>
      <c r="M30" s="564"/>
    </row>
    <row r="31" spans="1:14" x14ac:dyDescent="0.2">
      <c r="C31" s="567" t="s">
        <v>57</v>
      </c>
      <c r="D31" s="152"/>
      <c r="E31" s="568"/>
      <c r="F31" s="569"/>
      <c r="G31" s="569"/>
      <c r="H31" s="570"/>
      <c r="I31" s="570"/>
      <c r="J31" s="571"/>
      <c r="K31" s="571" t="s">
        <v>58</v>
      </c>
      <c r="L31" s="572"/>
      <c r="M31" s="569"/>
    </row>
    <row r="32" spans="1:14" x14ac:dyDescent="0.25">
      <c r="C32" s="567" t="s">
        <v>59</v>
      </c>
      <c r="D32" s="567"/>
      <c r="E32" s="570"/>
      <c r="F32" s="569"/>
      <c r="G32" s="569"/>
      <c r="H32" s="569"/>
      <c r="I32" s="569"/>
      <c r="J32" s="569"/>
      <c r="K32" s="573" t="s">
        <v>434</v>
      </c>
      <c r="L32" s="569"/>
      <c r="M32" s="569"/>
    </row>
    <row r="33" spans="3:14" x14ac:dyDescent="0.2">
      <c r="C33" s="574"/>
      <c r="D33" s="567"/>
      <c r="E33" s="570"/>
      <c r="F33" s="569"/>
      <c r="G33" s="569"/>
      <c r="H33" s="569"/>
      <c r="I33" s="569"/>
      <c r="J33" s="570"/>
      <c r="K33" s="570"/>
      <c r="L33" s="570"/>
      <c r="M33" s="570"/>
    </row>
    <row r="34" spans="3:14" x14ac:dyDescent="0.2">
      <c r="C34" s="152"/>
      <c r="D34" s="152"/>
      <c r="E34" s="152"/>
      <c r="F34" s="152"/>
      <c r="G34" s="152"/>
      <c r="H34" s="152"/>
      <c r="I34" s="152"/>
      <c r="J34" s="152"/>
      <c r="K34" s="569"/>
      <c r="L34" s="569"/>
      <c r="M34" s="569"/>
    </row>
    <row r="35" spans="3:14" x14ac:dyDescent="0.2">
      <c r="C35" s="152"/>
      <c r="D35" s="152"/>
      <c r="E35" s="152"/>
      <c r="F35" s="152"/>
      <c r="G35" s="152"/>
      <c r="H35" s="152"/>
      <c r="I35" s="152"/>
      <c r="J35" s="152"/>
      <c r="K35" s="569"/>
      <c r="L35" s="569"/>
      <c r="M35" s="569"/>
      <c r="N35" s="564"/>
    </row>
    <row r="36" spans="3:14" x14ac:dyDescent="0.2">
      <c r="C36" s="152"/>
      <c r="D36" s="152"/>
      <c r="E36" s="575" t="s">
        <v>435</v>
      </c>
      <c r="F36" s="152"/>
      <c r="G36" s="152"/>
      <c r="H36" s="152"/>
      <c r="I36" s="152"/>
      <c r="J36" s="152"/>
      <c r="K36" s="569"/>
      <c r="L36" s="569"/>
      <c r="M36" s="569"/>
      <c r="N36" s="564"/>
    </row>
    <row r="37" spans="3:14" x14ac:dyDescent="0.2">
      <c r="C37" s="152"/>
      <c r="D37" s="576" t="s">
        <v>436</v>
      </c>
      <c r="E37" s="576"/>
      <c r="F37" s="576"/>
      <c r="G37" s="576"/>
      <c r="H37" s="576"/>
      <c r="I37" s="152"/>
      <c r="J37" s="152"/>
      <c r="K37" s="569"/>
      <c r="L37" s="569"/>
      <c r="M37" s="569"/>
      <c r="N37" s="564"/>
    </row>
    <row r="38" spans="3:14" x14ac:dyDescent="0.25">
      <c r="C38" s="564"/>
      <c r="D38" s="564"/>
      <c r="E38" s="565"/>
      <c r="F38" s="565"/>
      <c r="G38" s="565"/>
      <c r="H38" s="565"/>
      <c r="I38" s="565"/>
      <c r="J38" s="565"/>
      <c r="K38" s="566"/>
      <c r="L38" s="564"/>
      <c r="M38" s="564"/>
      <c r="N38" s="564"/>
    </row>
    <row r="39" spans="3:14" x14ac:dyDescent="0.25">
      <c r="C39" s="564"/>
      <c r="D39" s="564"/>
      <c r="E39" s="565"/>
      <c r="F39" s="565"/>
      <c r="G39" s="565"/>
      <c r="H39" s="565"/>
      <c r="I39" s="565"/>
      <c r="J39" s="565"/>
      <c r="K39" s="566"/>
      <c r="L39" s="564"/>
      <c r="M39" s="564"/>
      <c r="N39" s="564"/>
    </row>
    <row r="40" spans="3:14" x14ac:dyDescent="0.25">
      <c r="C40" s="564"/>
      <c r="D40" s="564"/>
      <c r="E40" s="565"/>
      <c r="F40" s="565"/>
      <c r="G40" s="565"/>
      <c r="H40" s="565"/>
      <c r="I40" s="565"/>
      <c r="J40" s="565"/>
      <c r="K40" s="566"/>
      <c r="L40" s="564"/>
      <c r="M40" s="564"/>
      <c r="N40" s="564"/>
    </row>
    <row r="41" spans="3:14" x14ac:dyDescent="0.25">
      <c r="N41" s="564"/>
    </row>
    <row r="42" spans="3:14" x14ac:dyDescent="0.25">
      <c r="N42" s="564"/>
    </row>
    <row r="43" spans="3:14" x14ac:dyDescent="0.25">
      <c r="N43" s="564"/>
    </row>
    <row r="44" spans="3:14" x14ac:dyDescent="0.25">
      <c r="E44" s="577"/>
      <c r="N44" s="564"/>
    </row>
    <row r="45" spans="3:14" x14ac:dyDescent="0.25">
      <c r="C45" s="515"/>
      <c r="E45" s="577"/>
      <c r="N45" s="564"/>
    </row>
    <row r="46" spans="3:14" x14ac:dyDescent="0.25">
      <c r="C46" s="515"/>
      <c r="E46" s="577"/>
    </row>
    <row r="47" spans="3:14" x14ac:dyDescent="0.25">
      <c r="C47" s="515"/>
      <c r="E47" s="577"/>
    </row>
    <row r="48" spans="3:14" x14ac:dyDescent="0.25">
      <c r="E48" s="577"/>
    </row>
    <row r="49" spans="5:5" x14ac:dyDescent="0.25">
      <c r="E49" s="577"/>
    </row>
  </sheetData>
  <mergeCells count="4">
    <mergeCell ref="B2:M2"/>
    <mergeCell ref="B3:M3"/>
    <mergeCell ref="B4:M4"/>
    <mergeCell ref="B5:M5"/>
  </mergeCells>
  <pageMargins left="0.74803149606299213" right="0.74803149606299213" top="0.98425196850393704" bottom="0.98425196850393704" header="0" footer="0"/>
  <pageSetup scale="69" orientation="landscape" r:id="rId1"/>
  <headerFooter alignWithMargins="0">
    <oddFooter>&amp;CPágina 1 de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23</vt:i4>
      </vt:variant>
    </vt:vector>
  </HeadingPairs>
  <TitlesOfParts>
    <vt:vector size="31" baseType="lpstr">
      <vt:lpstr>SITUACION </vt:lpstr>
      <vt:lpstr>Notas II</vt:lpstr>
      <vt:lpstr>Nota 1</vt:lpstr>
      <vt:lpstr>Ntota III</vt:lpstr>
      <vt:lpstr>RESULTADOS</vt:lpstr>
      <vt:lpstr>CASH F (3)</vt:lpstr>
      <vt:lpstr>PRESUP EJEC</vt:lpstr>
      <vt:lpstr>PatN 2019 (2)</vt:lpstr>
      <vt:lpstr>'Notas II'!_Toc155686868</vt:lpstr>
      <vt:lpstr>'Notas II'!_Toc155686869</vt:lpstr>
      <vt:lpstr>'Notas II'!_Toc155686871</vt:lpstr>
      <vt:lpstr>'Notas II'!_Toc155686882</vt:lpstr>
      <vt:lpstr>'Notas II'!_Toc155686902</vt:lpstr>
      <vt:lpstr>'Notas II'!_Toc155686917</vt:lpstr>
      <vt:lpstr>'Notas II'!_Toc207181389</vt:lpstr>
      <vt:lpstr>'Notas II'!_Toc207181414</vt:lpstr>
      <vt:lpstr>'Notas II'!_Toc208202813</vt:lpstr>
      <vt:lpstr>'Notas II'!_Toc208202822</vt:lpstr>
      <vt:lpstr>'Notas II'!_Toc208202823</vt:lpstr>
      <vt:lpstr>'Notas II'!_Toc208202825</vt:lpstr>
      <vt:lpstr>'Notas II'!_Toc208202848</vt:lpstr>
      <vt:lpstr>'CASH F (3)'!Área_de_impresión</vt:lpstr>
      <vt:lpstr>'Nota 1'!Área_de_impresión</vt:lpstr>
      <vt:lpstr>'Notas II'!Área_de_impresión</vt:lpstr>
      <vt:lpstr>'Ntota III'!Área_de_impresión</vt:lpstr>
      <vt:lpstr>'PatN 2019 (2)'!Área_de_impresión</vt:lpstr>
      <vt:lpstr>'PRESUP EJEC'!Área_de_impresión</vt:lpstr>
      <vt:lpstr>RESULTADOS!Área_de_impresión</vt:lpstr>
      <vt:lpstr>'SITUACION '!Área_de_impresión</vt:lpstr>
      <vt:lpstr>'Nota 1'!Títulos_a_imprimir</vt:lpstr>
      <vt:lpstr>'Notas II'!Títulos_a_imprimir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Cruz</dc:creator>
  <cp:lastModifiedBy>Victoria Cruz</cp:lastModifiedBy>
  <dcterms:created xsi:type="dcterms:W3CDTF">2024-01-24T20:43:38Z</dcterms:created>
  <dcterms:modified xsi:type="dcterms:W3CDTF">2024-02-20T12:57:16Z</dcterms:modified>
</cp:coreProperties>
</file>