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tabRatio="639" activeTab="0"/>
  </bookViews>
  <sheets>
    <sheet name="SITUACION " sheetId="1" r:id="rId1"/>
    <sheet name="RESULTADOS" sheetId="2" r:id="rId2"/>
    <sheet name="CASH F (3)" sheetId="3" r:id="rId3"/>
    <sheet name="PatN 2019 (2)" sheetId="4" r:id="rId4"/>
    <sheet name="PRESUP EJEC" sheetId="5" r:id="rId5"/>
    <sheet name="Nota 1" sheetId="6" r:id="rId6"/>
    <sheet name="Notas (5)" sheetId="7" r:id="rId7"/>
    <sheet name="Nota prop.eq." sheetId="8" r:id="rId8"/>
    <sheet name="PatN 2019 (3)" sheetId="9" r:id="rId9"/>
    <sheet name="SITUACION  (2)" sheetId="10" r:id="rId10"/>
  </sheets>
  <externalReferences>
    <externalReference r:id="rId13"/>
    <externalReference r:id="rId14"/>
  </externalReferences>
  <definedNames>
    <definedName name="_Toc155686868" localSheetId="6">'Notas (5)'!$B$9</definedName>
    <definedName name="_Toc155686869" localSheetId="6">'Notas (5)'!$B$10</definedName>
    <definedName name="_Toc155686870" localSheetId="6">'Notas (5)'!#REF!</definedName>
    <definedName name="_Toc155686871" localSheetId="6">'Notas (5)'!$B$28</definedName>
    <definedName name="_Toc155686880" localSheetId="6">'Notas (5)'!#REF!</definedName>
    <definedName name="_Toc155686882" localSheetId="6">'Notas (5)'!$B$101</definedName>
    <definedName name="_Toc155686902" localSheetId="6">'Notas (5)'!$B$173</definedName>
    <definedName name="_Toc155686911" localSheetId="6">'Notas (5)'!#REF!</definedName>
    <definedName name="_Toc155686914" localSheetId="6">'Notas (5)'!#REF!</definedName>
    <definedName name="_Toc155686915" localSheetId="6">'Notas (5)'!#REF!</definedName>
    <definedName name="_Toc155686917" localSheetId="6">'Notas (5)'!$B$201</definedName>
    <definedName name="_Toc155686919" localSheetId="6">'Notas (5)'!#REF!</definedName>
    <definedName name="_Toc155686920" localSheetId="6">'Notas (5)'!#REF!</definedName>
    <definedName name="_Toc155686921" localSheetId="6">'Notas (5)'!#REF!</definedName>
    <definedName name="_Toc155686923" localSheetId="6">'Notas (5)'!#REF!</definedName>
    <definedName name="_Toc207181389" localSheetId="6">'Notas (5)'!$B$8</definedName>
    <definedName name="_Toc207181396" localSheetId="6">'Notas (5)'!#REF!</definedName>
    <definedName name="_Toc207181404" localSheetId="6">'Notas (5)'!#REF!</definedName>
    <definedName name="_Toc207181414" localSheetId="6">'Notas (5)'!$B$155</definedName>
    <definedName name="_Toc207181418" localSheetId="6">'Notas (5)'!#REF!</definedName>
    <definedName name="_Toc207181429" localSheetId="6">'Notas (5)'!#REF!</definedName>
    <definedName name="_Toc207181437" localSheetId="6">'Notas (5)'!#REF!</definedName>
    <definedName name="_Toc207181444" localSheetId="6">'Notas (5)'!#REF!</definedName>
    <definedName name="_Toc208202813" localSheetId="6">'Notas (5)'!$B$14</definedName>
    <definedName name="_Toc208202822" localSheetId="6">'Notas (5)'!$B$63</definedName>
    <definedName name="_Toc208202823" localSheetId="6">'Notas (5)'!$B$74</definedName>
    <definedName name="_Toc208202824" localSheetId="6">'Notas (5)'!#REF!</definedName>
    <definedName name="_Toc208202825" localSheetId="6">'Notas (5)'!$B$118</definedName>
    <definedName name="_Toc208202826" localSheetId="6">'Notas (5)'!#REF!</definedName>
    <definedName name="_Toc208202835" localSheetId="6">'Notas (5)'!#REF!</definedName>
    <definedName name="_Toc208202836" localSheetId="6">'Notas (5)'!#REF!</definedName>
    <definedName name="_Toc208202839" localSheetId="6">'Notas (5)'!#REF!</definedName>
    <definedName name="_Toc208202846" localSheetId="6">'Notas (5)'!#REF!</definedName>
    <definedName name="_Toc208202848" localSheetId="6">'Notas (5)'!$B$177</definedName>
    <definedName name="_Toc208202850" localSheetId="6">'Notas (5)'!#REF!</definedName>
    <definedName name="_Toc208202851" localSheetId="6">'Notas (5)'!#REF!</definedName>
    <definedName name="_Toc208202853" localSheetId="6">'Notas (5)'!#REF!</definedName>
    <definedName name="_Toc208202854" localSheetId="6">'Notas (5)'!#REF!</definedName>
    <definedName name="_Toc208202855" localSheetId="6">'Notas (5)'!#REF!</definedName>
    <definedName name="_Toc208202856" localSheetId="6">'Notas (5)'!#REF!</definedName>
    <definedName name="_Toc208202858" localSheetId="6">'Notas (5)'!#REF!</definedName>
    <definedName name="_Toc208202859" localSheetId="6">'Notas (5)'!#REF!</definedName>
    <definedName name="_Toc208202860" localSheetId="6">'Notas (5)'!#REF!</definedName>
    <definedName name="_Toc208202861" localSheetId="6">'Notas (5)'!#REF!</definedName>
    <definedName name="_Toc208202862" localSheetId="6">'Notas (5)'!#REF!</definedName>
    <definedName name="_Toc208202864" localSheetId="6">'Notas (5)'!#REF!</definedName>
    <definedName name="_xlnm.Print_Area" localSheetId="2">'CASH F (3)'!$B$4:$J$99</definedName>
    <definedName name="_xlnm.Print_Area" localSheetId="5">'Nota 1'!$B$1:$L$149</definedName>
    <definedName name="_xlnm.Print_Area" localSheetId="7">'Nota prop.eq.'!$A$1:$J$54</definedName>
    <definedName name="_xlnm.Print_Area" localSheetId="6">'Notas (5)'!$B$11:$E$261</definedName>
    <definedName name="_xlnm.Print_Area" localSheetId="3">'PatN 2019 (2)'!$B$1:$M$45</definedName>
    <definedName name="_xlnm.Print_Area" localSheetId="8">'PatN 2019 (3)'!$B$1:$M$45</definedName>
    <definedName name="_xlnm.Print_Area" localSheetId="4">'PRESUP EJEC'!$B$1:$I$48</definedName>
    <definedName name="_xlnm.Print_Area" localSheetId="1">'RESULTADOS'!$B$5:$H$64</definedName>
    <definedName name="_xlnm.Print_Area" localSheetId="0">'SITUACION '!$C$2:$L$95</definedName>
    <definedName name="_xlnm.Print_Area" localSheetId="9">'SITUACION  (2)'!$C$2:$L$95</definedName>
    <definedName name="_xlnm.Print_Titles" localSheetId="5">'Nota 1'!$2:$11</definedName>
    <definedName name="_xlnm.Print_Titles" localSheetId="6">'Notas (5)'!$B:$E,'Notas (5)'!$2:$13</definedName>
  </definedNames>
  <calcPr fullCalcOnLoad="1"/>
</workbook>
</file>

<file path=xl/comments8.xml><?xml version="1.0" encoding="utf-8"?>
<comments xmlns="http://schemas.openxmlformats.org/spreadsheetml/2006/main">
  <authors>
    <author>Anyer Perdomo Campusano</author>
  </authors>
  <commentList>
    <comment ref="A32" authorId="0">
      <text>
        <r>
          <rPr>
            <b/>
            <sz val="9"/>
            <rFont val="Tahoma"/>
            <family val="2"/>
          </rPr>
          <t>Anyer Perdomo Campusano:</t>
        </r>
        <r>
          <rPr>
            <sz val="9"/>
            <rFont val="Tahoma"/>
            <family val="2"/>
          </rPr>
          <t xml:space="preserve">
no se corrigio. </t>
        </r>
      </text>
    </comment>
    <comment ref="K19" authorId="0">
      <text>
        <r>
          <rPr>
            <b/>
            <sz val="9"/>
            <rFont val="Tahoma"/>
            <family val="2"/>
          </rPr>
          <t>Anyer Perdomo Campusano:</t>
        </r>
        <r>
          <rPr>
            <sz val="9"/>
            <rFont val="Tahoma"/>
            <family val="2"/>
          </rPr>
          <t xml:space="preserve">
esta es la diferencia de los retiros, si fue por deterioro se debe llevar el monto al deteriorioro del valor de propiedad planta y equipo</t>
        </r>
      </text>
    </comment>
  </commentList>
</comments>
</file>

<file path=xl/sharedStrings.xml><?xml version="1.0" encoding="utf-8"?>
<sst xmlns="http://schemas.openxmlformats.org/spreadsheetml/2006/main" count="605" uniqueCount="434">
  <si>
    <t xml:space="preserve">Ajuste al patrimonio </t>
  </si>
  <si>
    <t xml:space="preserve"> </t>
  </si>
  <si>
    <t>(Valores en RD$)</t>
  </si>
  <si>
    <t>Superintendencia de Salud y Riesgos Laborales</t>
  </si>
  <si>
    <t>Estado de Cambio de Activo / Patrimonio</t>
  </si>
  <si>
    <t>Capital Aportado</t>
  </si>
  <si>
    <t>Cambios en Políticas Contables</t>
  </si>
  <si>
    <t>Revaluación</t>
  </si>
  <si>
    <t>Resultados Acumulados</t>
  </si>
  <si>
    <t>Total Activos Netos / Patrimonio</t>
  </si>
  <si>
    <t>Cambio en políticas contables</t>
  </si>
  <si>
    <t>Revaluación de Propiedad, planta y equipo</t>
  </si>
  <si>
    <t>Resultado del período</t>
  </si>
  <si>
    <t>Efecto del gasto de depreciación de los activos revaluados</t>
  </si>
  <si>
    <t xml:space="preserve">  Contralor</t>
  </si>
  <si>
    <t>Lic. Dario Pereyra</t>
  </si>
  <si>
    <t xml:space="preserve">     Superintendente</t>
  </si>
  <si>
    <t>Lic. Bienvenido Núñez</t>
  </si>
  <si>
    <t>Dir. Financiero</t>
  </si>
  <si>
    <t>Dr. Jesúus Feris lesias</t>
  </si>
  <si>
    <r>
      <rPr>
        <b/>
        <sz val="11"/>
        <color indexed="8"/>
        <rFont val="Times New Roman"/>
        <family val="1"/>
      </rPr>
      <t>Nota</t>
    </r>
    <r>
      <rPr>
        <sz val="11"/>
        <color indexed="8"/>
        <rFont val="Times New Roman"/>
        <family val="1"/>
      </rPr>
      <t>: Revaluacion realizada al edificio</t>
    </r>
  </si>
  <si>
    <t>según la NICSP 17. Asi como tambien</t>
  </si>
  <si>
    <t xml:space="preserve">se realizaron algunos registros luego del </t>
  </si>
  <si>
    <t>motivo de algunas variaciones.</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</si>
  <si>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</si>
  <si>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</si>
  <si>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</si>
  <si>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</si>
  <si>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</si>
  <si>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</si>
  <si>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</si>
  <si>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</si>
  <si>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</si>
  <si>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Impuestos</t>
    </r>
  </si>
  <si>
    <r>
      <rPr>
        <sz val="11"/>
        <rFont val="Times New Roman"/>
        <family val="1"/>
      </rPr>
      <t>Contribuciones Sociales</t>
    </r>
  </si>
  <si>
    <r>
      <rPr>
        <sz val="11"/>
        <rFont val="Times New Roman"/>
        <family val="1"/>
      </rPr>
      <t>Donaciones</t>
    </r>
  </si>
  <si>
    <r>
      <rPr>
        <sz val="11"/>
        <rFont val="Times New Roman"/>
        <family val="1"/>
      </rPr>
      <t>Transferencias</t>
    </r>
  </si>
  <si>
    <r>
      <rPr>
        <sz val="11"/>
        <rFont val="Times New Roman"/>
        <family val="1"/>
      </rPr>
      <t>Ingresos por contraprestación</t>
    </r>
  </si>
  <si>
    <r>
      <rPr>
        <sz val="11"/>
        <rFont val="Times New Roman"/>
        <family val="1"/>
      </rPr>
      <t>Otros ingresos</t>
    </r>
  </si>
  <si>
    <r>
      <rPr>
        <sz val="11"/>
        <rFont val="Times New Roman"/>
        <family val="1"/>
      </rPr>
      <t>Venta de activos no financieros</t>
    </r>
  </si>
  <si>
    <r>
      <rPr>
        <sz val="11"/>
        <rFont val="Times New Roman"/>
        <family val="1"/>
      </rPr>
      <t>Activos financieros con fines de política</t>
    </r>
  </si>
  <si>
    <r>
      <rPr>
        <sz val="11"/>
        <rFont val="Times New Roman"/>
        <family val="1"/>
      </rPr>
      <t>Ingresos a especificar</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</si>
  <si>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</si>
  <si>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</si>
  <si>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</si>
  <si>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</si>
  <si>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Transferencias corrientes</t>
    </r>
  </si>
  <si>
    <r>
      <rPr>
        <sz val="11"/>
        <rFont val="Times New Roman"/>
        <family val="1"/>
      </rPr>
      <t>Transferencias de capital</t>
    </r>
  </si>
  <si>
    <r>
      <rPr>
        <sz val="11"/>
        <rFont val="Times New Roman"/>
        <family val="1"/>
      </rPr>
      <t>Bienes muebles, inmuebles e intangibles</t>
    </r>
  </si>
  <si>
    <t>Cuentas por pagar al final del periodo 2019</t>
  </si>
  <si>
    <r>
      <rPr>
        <sz val="11"/>
        <rFont val="Times New Roman"/>
        <family val="1"/>
      </rPr>
      <t>Obras</t>
    </r>
  </si>
  <si>
    <t>Adquisición de Activos Financieros con fines de Políticas</t>
  </si>
  <si>
    <r>
      <rPr>
        <sz val="11"/>
        <rFont val="Times New Roman"/>
        <family val="1"/>
      </rPr>
      <t>Gastos financieros</t>
    </r>
  </si>
  <si>
    <r>
      <rPr>
        <b/>
        <sz val="12"/>
        <color indexed="63"/>
        <rFont val="Times New Roman"/>
        <family val="1"/>
      </rPr>
      <t>Resultado financiero (1-2)</t>
    </r>
  </si>
  <si>
    <t xml:space="preserve">                        Contralor</t>
  </si>
  <si>
    <t xml:space="preserve">                                                                              Dr. Jesús Feris Iglesias</t>
  </si>
  <si>
    <t xml:space="preserve">                                                                     Superintendente</t>
  </si>
  <si>
    <t>Estado de Flujo de Efectivo</t>
  </si>
  <si>
    <t>(Valor en RD$)</t>
  </si>
  <si>
    <t>Flujos de efectivo procedentes de actividades de operación (AOP)</t>
  </si>
  <si>
    <t xml:space="preserve">     Cobros impuestos</t>
  </si>
  <si>
    <t xml:space="preserve">     Contribuciones de la seguridad social</t>
  </si>
  <si>
    <t xml:space="preserve">     Cobros por ventas de bienes y servicios y arrendamientos</t>
  </si>
  <si>
    <t xml:space="preserve">     Cobros de subvenciones, transferencias y otras asignaciones</t>
  </si>
  <si>
    <t xml:space="preserve">     Cobros por contratos mantenidos para negocios o intercambio</t>
  </si>
  <si>
    <t xml:space="preserve">     Cobros de intereses financieros</t>
  </si>
  <si>
    <t xml:space="preserve">     Cobros por subvenciones por transferencias y otras asignaciones</t>
  </si>
  <si>
    <t xml:space="preserve">     Cobros por ventas de bienes, servicios y arendamientos</t>
  </si>
  <si>
    <t xml:space="preserve">     Otros cobros</t>
  </si>
  <si>
    <t xml:space="preserve">     Pagos a otras entidades para financiar sus operaciones (Transferencias)</t>
  </si>
  <si>
    <t xml:space="preserve">     Pagos a los trabajadores o en beneficio de ellos</t>
  </si>
  <si>
    <t xml:space="preserve">     Pagps por contribuciones a la seguridad social</t>
  </si>
  <si>
    <t xml:space="preserve">     Pagos de pensiones y jubilaciones</t>
  </si>
  <si>
    <t xml:space="preserve">     Pagos a proveedores</t>
  </si>
  <si>
    <t xml:space="preserve">     Pagos por contratos mantenidos para negocios o intercambio</t>
  </si>
  <si>
    <t xml:space="preserve">     Pagos de intereses</t>
  </si>
  <si>
    <t xml:space="preserve">     Otros pagos</t>
  </si>
  <si>
    <t xml:space="preserve">     Gastos Financieros</t>
  </si>
  <si>
    <t>Flujo de efectivo netos de las actividades de operación</t>
  </si>
  <si>
    <t>Flujo de efectivo netos de las actividades de inversion (AINV)</t>
  </si>
  <si>
    <t xml:space="preserve">     Cobros por venta de propiedad, planta y equipo</t>
  </si>
  <si>
    <t xml:space="preserve">     Cobros por venta de intangible y otros activos de largo plazo</t>
  </si>
  <si>
    <t xml:space="preserve">     Cobros por titulos patrimoniales o deuda y participacion en asociaciones</t>
  </si>
  <si>
    <t xml:space="preserve">     Cobros por reembolsos de prestamos o anticipos hechos a terceros</t>
  </si>
  <si>
    <t xml:space="preserve">     Cobros por conceptos de contratos a futuro,  a plazo, opciones o permuta</t>
  </si>
  <si>
    <t xml:space="preserve">     Pagos por adquisicion de propiedad, planta y equipo.</t>
  </si>
  <si>
    <t xml:space="preserve">     Pagos por adquisicion de intangible y otros activos de largo plazo.</t>
  </si>
  <si>
    <t xml:space="preserve">     Pagos por adquisicion de titulos patrimoniales o deuda y participacion en asoc.</t>
  </si>
  <si>
    <t xml:space="preserve">     Pagos por otorgamiento de prestamo o anticipos hechos a terceros</t>
  </si>
  <si>
    <t xml:space="preserve">     Pagos por conceptos de contratos a futuro, a plazo, opciones o permuta</t>
  </si>
  <si>
    <t xml:space="preserve">     Pagos por costos de construcciones y desarrollos en proceso</t>
  </si>
  <si>
    <t xml:space="preserve">     Otros pagos </t>
  </si>
  <si>
    <t>Flujos de efectivo netos por las actividades de inversion</t>
  </si>
  <si>
    <t>Flujos de efectivo de las actividades de financiacion</t>
  </si>
  <si>
    <t xml:space="preserve">     Cobro por emision de titulos de deudas, bonos.</t>
  </si>
  <si>
    <t xml:space="preserve">     Cobro por prestamos, pagarés, hipotecas</t>
  </si>
  <si>
    <t xml:space="preserve">     Cobro por aportes de accionistas</t>
  </si>
  <si>
    <t xml:space="preserve">     Cobro de los arrendatarios por contratos de arrendamientos financieros</t>
  </si>
  <si>
    <t xml:space="preserve">     Otros cobros </t>
  </si>
  <si>
    <t xml:space="preserve">     Pago reembolso en efectivo de los montos recibidos en emision de titulos de deudas, bonos</t>
  </si>
  <si>
    <t xml:space="preserve">     Pago reembolso en efectivo de los montos recibidos en préstamos, pagarés,hipotecas</t>
  </si>
  <si>
    <t xml:space="preserve">     Pago reembolso de efctivo recibio por aporte de accionestas</t>
  </si>
  <si>
    <t xml:space="preserve">     Pago por distribucion/dividendos al gobierno</t>
  </si>
  <si>
    <t xml:space="preserve">     Pago de los arrendatarios por contratos de arrendamientos financieros</t>
  </si>
  <si>
    <t>Flujos de efectivo netos por las actividades de financiación</t>
  </si>
  <si>
    <t xml:space="preserve">     Incremento/(Disminución) neta en efectivo y equivalentes al efectivo</t>
  </si>
  <si>
    <t xml:space="preserve">     Efectivo y equivalentes al efecivo al principio del período</t>
  </si>
  <si>
    <t xml:space="preserve">     Compras en Transito de Maquinarias y Equipos</t>
  </si>
  <si>
    <t xml:space="preserve">     Inversion en Certificados Financieros DAF</t>
  </si>
  <si>
    <t>Nota:</t>
  </si>
  <si>
    <t>Lic.Bienvenido Núñez</t>
  </si>
  <si>
    <t xml:space="preserve">                   Lic. Dario Pereyra</t>
  </si>
  <si>
    <t xml:space="preserve">           Contralor</t>
  </si>
  <si>
    <t>Estado de Rendimiento Financiero</t>
  </si>
  <si>
    <t>Ingresos (Notas 21 y 22)</t>
  </si>
  <si>
    <t xml:space="preserve">Impuestos </t>
  </si>
  <si>
    <t>Ingresos por Transferencias y donaciones</t>
  </si>
  <si>
    <t>Transferencias</t>
  </si>
  <si>
    <t>Recargos, multas y otros ingresos</t>
  </si>
  <si>
    <t xml:space="preserve">       Total ingresos</t>
  </si>
  <si>
    <t>Gastos (Notas 23, 24, 25, 26 y 27 )</t>
  </si>
  <si>
    <t>Sueldos, salarios y beneficios a empleados</t>
  </si>
  <si>
    <t>Subvenciones y otros pagos por transferencias</t>
  </si>
  <si>
    <t>Suministros y materiales para consumo</t>
  </si>
  <si>
    <t>Gasto de depreciación y amortización</t>
  </si>
  <si>
    <t>Deterioro del valor de propiedad, planta y equipo</t>
  </si>
  <si>
    <t xml:space="preserve"> Otros gastos</t>
  </si>
  <si>
    <t xml:space="preserve"> Gastos financieros</t>
  </si>
  <si>
    <t xml:space="preserve">       Total de Gastos </t>
  </si>
  <si>
    <t>Ganancia (pérdida) por diferencia cambiaria</t>
  </si>
  <si>
    <t xml:space="preserve">Participacion en resultado de asociadas </t>
  </si>
  <si>
    <t>Resultados del periodo (ahorro) / desahorro)</t>
  </si>
  <si>
    <t>Atribuible a:</t>
  </si>
  <si>
    <t>Propietarios de la entidad controladora</t>
  </si>
  <si>
    <t>Intereses minoritarios</t>
  </si>
  <si>
    <t xml:space="preserve">                                                                            Dr.Jesús Feris Iglesias</t>
  </si>
  <si>
    <t xml:space="preserve">                                                                        Superintendente</t>
  </si>
  <si>
    <t>Estado de Situacion Financiera</t>
  </si>
  <si>
    <t>Activos</t>
  </si>
  <si>
    <t>Activos corrientes</t>
  </si>
  <si>
    <t>Efectivo y equivalentes de efectivo (Nota 7)</t>
  </si>
  <si>
    <t>Inversiones a corto plazo (Nota 8)</t>
  </si>
  <si>
    <t>Cuenta por cobrar a corto plazo (Nota 9)</t>
  </si>
  <si>
    <t>Intereses Por Cobrar Subsidios por Maternidad, Lact. Y Enferm.Comun.</t>
  </si>
  <si>
    <t>Inventario  (Nota 10)</t>
  </si>
  <si>
    <t>Pagos anticipados (Nota 11)</t>
  </si>
  <si>
    <t>Otros activos corrientes (Nota 13)</t>
  </si>
  <si>
    <t xml:space="preserve">                                  Total Acivos Corrientes</t>
  </si>
  <si>
    <t>Activos no corrientes</t>
  </si>
  <si>
    <t>Cuentas por cobrar a largo plazo (Notas 14)</t>
  </si>
  <si>
    <t>Documentos por cobrar (Nota 15)</t>
  </si>
  <si>
    <t>Inversiones a largo plazo (Nota 16)</t>
  </si>
  <si>
    <t>Otros activos financieros (Notas 17)</t>
  </si>
  <si>
    <t>Propiedad, planta y equipo neto (Nota 12)</t>
  </si>
  <si>
    <t>Activos intangibles (Nota 13)</t>
  </si>
  <si>
    <t>Otros activos no financieros (Nota 14)</t>
  </si>
  <si>
    <t xml:space="preserve">                               Total activos no corrientes </t>
  </si>
  <si>
    <t xml:space="preserve">                               Total activos</t>
  </si>
  <si>
    <t>Pasivos</t>
  </si>
  <si>
    <t>Pasivos corrientes</t>
  </si>
  <si>
    <t>Sobregiro bancario (Nota 21)</t>
  </si>
  <si>
    <t>Cuentas por pagar a corto plazo (Nota 16)</t>
  </si>
  <si>
    <t>Prestamos a corto plazo (Nota 23)</t>
  </si>
  <si>
    <t>Provision Intereses por Cobrar Subsidios Maternidad,Lact.y Enf.Comun</t>
  </si>
  <si>
    <t>Parte corriente de prestamos a largo plazo (Nota 24)</t>
  </si>
  <si>
    <t>Retenciones y acumulaciones por pagar (Nota 17)</t>
  </si>
  <si>
    <t>Provisiones a corto plazo (Nota 26)</t>
  </si>
  <si>
    <t>Beneficios a empleados a corto plazo (Nota 27)</t>
  </si>
  <si>
    <t>Pensiones (Nota 28)</t>
  </si>
  <si>
    <t>Otros pasivos corrientes (Nota 29)</t>
  </si>
  <si>
    <t xml:space="preserve">Intereses Percibidos Subsidios </t>
  </si>
  <si>
    <t>Intereses Capitalizados Subsidios</t>
  </si>
  <si>
    <t xml:space="preserve">                                  Total pasivos corrientes</t>
  </si>
  <si>
    <t>Pasivos no corrientes</t>
  </si>
  <si>
    <t>Cuentas por pagar a largo plazo (Nota 18)</t>
  </si>
  <si>
    <t>Prestamos a largo plazo (Nota 31)</t>
  </si>
  <si>
    <t>Instrumentos de deuda (Nota 32)</t>
  </si>
  <si>
    <t>Provisiones a largo plazo (Nota 33)</t>
  </si>
  <si>
    <t>Beneficios a empleados a largo plazo (Nota 34)</t>
  </si>
  <si>
    <t>Otros pasivos no corrientes (Nota 35)</t>
  </si>
  <si>
    <t xml:space="preserve">                               Total pasivos no corrientes</t>
  </si>
  <si>
    <t xml:space="preserve">                               Total pasivos</t>
  </si>
  <si>
    <t>Activos Netos/Patrimonio (Nota 19 y 20)</t>
  </si>
  <si>
    <t>Capital</t>
  </si>
  <si>
    <t>Revaluacion de propiedad planta y equipo</t>
  </si>
  <si>
    <t>Resultados positivos (ahorro) / negativo (desahorro)</t>
  </si>
  <si>
    <t>Resultados acumulado</t>
  </si>
  <si>
    <t xml:space="preserve">                               Total activos netos/patrimonio</t>
  </si>
  <si>
    <t xml:space="preserve">                               Total pasivos y activos netos/patrimonio</t>
  </si>
  <si>
    <t xml:space="preserve">                     Contralor</t>
  </si>
  <si>
    <t xml:space="preserve">Dr. Jesús Feris Iglesias </t>
  </si>
  <si>
    <t>Superintendente</t>
  </si>
  <si>
    <t>NOTAS A LOS ESTADOS FINANCIEROS</t>
  </si>
  <si>
    <t>I)</t>
  </si>
  <si>
    <t>Entidad Económica</t>
  </si>
  <si>
    <t>La Superintendencia de Salud y Riesgos Laborales creada como una entidad estatal, autónoma, con personalidad jurídica y</t>
  </si>
  <si>
    <t xml:space="preserve">patrimonio propio, la cual, a nombre y representación del Estado Dominicano ejercerá a cabalidad la función de velar por el </t>
  </si>
  <si>
    <t>estricto cumplimiento de la presente ley No. 87-01 y sus normas complementarias.</t>
  </si>
  <si>
    <t>La Superintendencia de Salud y Riesgos Laborales está representada por el Superintendente el doctor Jesus Feris Iglesias.</t>
  </si>
  <si>
    <t>2)</t>
  </si>
  <si>
    <t>Bases de presentación</t>
  </si>
  <si>
    <t>Los Estados Financieros han sido preparados de conformida con las Normas Internacionales de Contabilidd del Sector Público</t>
  </si>
  <si>
    <t>(NICSP), adptadas por la Dirección General de Contabilidad Gubernamental de las NICSP 24: Presentación de Informacion del</t>
  </si>
  <si>
    <t>Presupuesto en los Estados Financieros.</t>
  </si>
  <si>
    <t>El presupuesto se aprueba según la base contable de efectivo siguiendo una clasificación de pago por funciones.</t>
  </si>
  <si>
    <t xml:space="preserve">El presupuesto aprobado cubre el período fiscal que va desde el 1ero. De enero hasta el 31 de diciembre 2021 y es incluido </t>
  </si>
  <si>
    <t>como informacion suplementaria en los Estados Financieros y sus Notas.</t>
  </si>
  <si>
    <t>3)</t>
  </si>
  <si>
    <t>Moneda funsional y de presentación</t>
  </si>
  <si>
    <t>Los Estados Financieros están presentados en pesos dominicanos (RD$) moneda en curso legal en la República Dominicana.</t>
  </si>
  <si>
    <t>4)</t>
  </si>
  <si>
    <t>Uso de estamos y juicios</t>
  </si>
  <si>
    <t xml:space="preserve">La preparación de los Estados Financieros de conformidad con las NICSP, requiere que la administracion realice juicios, </t>
  </si>
  <si>
    <t xml:space="preserve">estimaciones y supuestos que afectan la aplicación de las Políticas Contables y los montos de activos, pasivos, ingresos </t>
  </si>
  <si>
    <t>y gastos reportados.  Los resultados realies pueden diferir de estas estimaciones.</t>
  </si>
  <si>
    <t>Las estimaciones y supuestos relevantes son revisados regularmente, las cuales son reconocidas prospecivamente.</t>
  </si>
  <si>
    <t>Juicios</t>
  </si>
  <si>
    <t>La información sobre juicios realizados en la aplicación de Políticas Contables qu tienen el efecto más importante sobre los</t>
  </si>
  <si>
    <t>montos reconocidos en el Estado de Rendimiento Financiero se describe en la Nota referente a gastos generales y admi-</t>
  </si>
  <si>
    <t>nistrativos (alquileres): se determina si un acuerdo contine un arrendamiento y su clasificación.</t>
  </si>
  <si>
    <t>Supuestos e incertidumbre en las estimaciones</t>
  </si>
  <si>
    <t>La información sobre los supuestos e incertidumbre de estimación que tiene un riesgo significativo de resultar en un ajuste</t>
  </si>
  <si>
    <t>material en los años terminados el 31 de diciembre 2021 y 2020 se incluye en la Nota referente a compromisos y contin-</t>
  </si>
  <si>
    <t>gencias; reconocimiento y medición de cpmtomgemcoas; supuestos claves relacionados con la probablididad y magnitud</t>
  </si>
  <si>
    <t>de una salida de recursos económicos.</t>
  </si>
  <si>
    <t>Medición de los valores razonables</t>
  </si>
  <si>
    <t>La entidad cuenta con un marco de control establecido en relación con el cálculo de los valores razonables y tiene la res-</t>
  </si>
  <si>
    <t>ponsabilidad general por la supervisión de todas las mediciones significativas de éste, incluyendo los Niveles 3</t>
  </si>
  <si>
    <t>Cuando se mide el valor razonable de un activo o pasivo, la (SISALRIL), utiliza, siempre que sea posible, precios cotizados</t>
  </si>
  <si>
    <t>en un mercado activo</t>
  </si>
  <si>
    <t xml:space="preserve">Si el mercado para un activo o pasivo no es activo, la entidad establecerá el valor razonable utilizando una técnica de </t>
  </si>
  <si>
    <t>valoración.  Con ésta se busca establecer cuál sería el precio de una transacción realizada a la fecha de medición.</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</si>
  <si>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</si>
  <si>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</si>
  <si>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t>
  </si>
  <si>
    <t>sea directa (precios o indirectamente (derivados de los precios).</t>
  </si>
  <si>
    <t>Nivel 3: Datos para el activo o pasivo que no se basan en datos de mercado observables (variables no observables).</t>
  </si>
  <si>
    <t>Si las variables usadas para medir el valor razonable de un activo o pasivo pueden clasificarse en niveles distintos de la</t>
  </si>
  <si>
    <t xml:space="preserve"> jerarquía del valor razonable, entonces la medición se clasifica en su totalidad en el mismo nivel de la jeraquía que la</t>
  </si>
  <si>
    <t>vairable de nivel mas bajo que sea signidicativa para la medición total.</t>
  </si>
  <si>
    <t>5)</t>
  </si>
  <si>
    <t>Base de medicion</t>
  </si>
  <si>
    <t>Los Estados Financieros se elaboran sobre la base del costo histórico, a excepción de los terrenos y edificios, los cuales son</t>
  </si>
  <si>
    <t>valuados mediante tasaciones realizada por un experto externo.</t>
  </si>
  <si>
    <t>Resumen de Politicas Contables significativas</t>
  </si>
  <si>
    <t>Aquí se detalla todo lo relacionado con las principales Politicas Contables significativas comp podria ser, sin que esta enun-</t>
  </si>
  <si>
    <t>ciacion se considere limitativa:</t>
  </si>
  <si>
    <t>Instrumentos financieros</t>
  </si>
  <si>
    <t xml:space="preserve">Estos se clasifican en los ingresos, cuentas por cobrar, inventario. Los pasivos cuentas por pagar,, intereses por pagar, </t>
  </si>
  <si>
    <t>retenciones por pagar.</t>
  </si>
  <si>
    <t>Activos y pasivos finanieros no derivados- reconocimeitno y baja en cuentas</t>
  </si>
  <si>
    <t>Estas son reconocidas al momento de la transaccion.</t>
  </si>
  <si>
    <t>Activos financieros no derivados- medicion</t>
  </si>
  <si>
    <t xml:space="preserve">Son reconocidos  a su valor razonable, mas cualquier costo de transaccion directamente atribuible o de </t>
  </si>
  <si>
    <t>alguna otra manera.</t>
  </si>
  <si>
    <t>Pasivos financieros no derivados- medicion</t>
  </si>
  <si>
    <t xml:space="preserve">Son reconocidos a su valor razonable, mas cualquier costo de transaccion directamente atribuible o de </t>
  </si>
  <si>
    <t>inmuebles.</t>
  </si>
  <si>
    <t>Inventarios de materiales de oficina</t>
  </si>
  <si>
    <t>Indicar si la medicion es menor entre el costo y el valor neto de realizacion y que metodo de valuacion utiliza.</t>
  </si>
  <si>
    <t>Propiedad, mobiliario y equipos</t>
  </si>
  <si>
    <t>Reconocimiento y medicion</t>
  </si>
  <si>
    <t xml:space="preserve">Una porción de un activo tiene vida útil diferente,  se contabiliza por componente, es decir como un activo separado.  Cualquier </t>
  </si>
  <si>
    <t>ganancia o pérdida de la venta de un elemento de propiedad, mobiliarios y equipos (calculada como, la diferencia entre el valor</t>
  </si>
  <si>
    <t>obtenido de la disposición y el valor en libros del activo) se reconocen en resultados.</t>
  </si>
  <si>
    <t>Depreciacion</t>
  </si>
  <si>
    <t xml:space="preserve">La depreciación se calcula sobre la base del costo histórico de los mobiliarios y equipos y sobre el costo actualizado de los </t>
  </si>
  <si>
    <t xml:space="preserve">La depreciación es reconocida en los resultados con base en el método de línea recta sobre las vidas útiles estimadas de cada parte </t>
  </si>
  <si>
    <t>de una partida de propiedad, mobiliarios y equipos, puestos que estas reflejan el cumplimiento de las normas previstas parar</t>
  </si>
  <si>
    <t>tales fines.</t>
  </si>
  <si>
    <t>Revaluacion y devaluaciones</t>
  </si>
  <si>
    <t xml:space="preserve">Indicar que tratamiento se le dara a la deprecacion al momento de la revaluacion, conforme a las estipulaciones de la </t>
  </si>
  <si>
    <t>NICSP No. 17.</t>
  </si>
  <si>
    <t>Las partidas de mobiliarios y equipos son medidos al costo de adquisición menos la depreciación acumulada y perdidas por</t>
  </si>
  <si>
    <t xml:space="preserve">deterioro, a excepción de los terrenos y edificios, los cuales están contabilizados a su valor de mercado basado en las tasaciones </t>
  </si>
  <si>
    <t>realizadas por firmas independientes.</t>
  </si>
  <si>
    <t xml:space="preserve">NOTAS A LOS ESTADOS FINANCIEROS </t>
  </si>
  <si>
    <t>(VALOR EN RD$)</t>
  </si>
  <si>
    <t>Nota 7: Efectivo y equivalentes de efectivo</t>
  </si>
  <si>
    <t>Descripción</t>
  </si>
  <si>
    <t>Banreservas cuentas de operaciones</t>
  </si>
  <si>
    <t>Banreservas cuentas de subsidios por matern., lanct. Y enf. común</t>
  </si>
  <si>
    <t>Banco Popular cuentas subsidios por matern., lact. Y enf. común</t>
  </si>
  <si>
    <t>Asoc. La Nacional subsidios inversiones</t>
  </si>
  <si>
    <t>Caja General</t>
  </si>
  <si>
    <t>Caja chica</t>
  </si>
  <si>
    <t>Total Disponibilidad</t>
  </si>
  <si>
    <t xml:space="preserve">Nota 8: Inversiones a corto plazo </t>
  </si>
  <si>
    <t>Inversiones subsidios</t>
  </si>
  <si>
    <t>Reclamaciones por cobrar</t>
  </si>
  <si>
    <t xml:space="preserve">Intereses por Cobrar </t>
  </si>
  <si>
    <t>Intereses por Cobrar Subsidios</t>
  </si>
  <si>
    <t>Inversiones DF</t>
  </si>
  <si>
    <t xml:space="preserve">Total </t>
  </si>
  <si>
    <t>Nota 09:  Cuentas por cobrar a corto plazo</t>
  </si>
  <si>
    <t>Cuentas por Cobrar Empleados</t>
  </si>
  <si>
    <t>Otras Cuentas por Cobrar</t>
  </si>
  <si>
    <t>Intereses Capitalizados</t>
  </si>
  <si>
    <t>Nota Explicacion Notas 7 y 8</t>
  </si>
  <si>
    <t>Estos Fondos de Subsidios por Maternidad, Lactancia y Enfermedad Común, pertenecen a los afiliados beneficiarios, por lo que, no representan recursos de la Institución ya que los mismos forman parte de un fondo administrado,  razón por la cual se transparentan como partida informativa.</t>
  </si>
  <si>
    <t>Nota 10: Inventario</t>
  </si>
  <si>
    <t>Nota 11:   Pagos anticipados</t>
  </si>
  <si>
    <t xml:space="preserve">Seguros Anticipados </t>
  </si>
  <si>
    <t>Otros anticipos</t>
  </si>
  <si>
    <t>Nota 14: Otros Activos no Financieros</t>
  </si>
  <si>
    <t>Fianzas y depositos de energia eléctrica y alquiler</t>
  </si>
  <si>
    <t>Nota 15:  Documento por cobrar Cuentas por cobrar a corto plazo</t>
  </si>
  <si>
    <t>Intereses por Cobrar DAF</t>
  </si>
  <si>
    <t xml:space="preserve">Nota 16: Cuentas por pagar a corto plazo </t>
  </si>
  <si>
    <t>Cuentas por pagar proveedores nacionales</t>
  </si>
  <si>
    <t>Otras cuentas por pagar</t>
  </si>
  <si>
    <t>Otros Gastos Por Pagar Empleados</t>
  </si>
  <si>
    <t xml:space="preserve">Provision intereses poc cobrar </t>
  </si>
  <si>
    <t>Provision intereses poc cobrar Subsidios</t>
  </si>
  <si>
    <t xml:space="preserve">Total Cuentas  Por Pagar a Corto Plazo </t>
  </si>
  <si>
    <t>Nota 17: Retenciones y acumulaciones por pagar</t>
  </si>
  <si>
    <t>Retenciones de impuestos por pagar</t>
  </si>
  <si>
    <t>Seguridad Social por Pagar</t>
  </si>
  <si>
    <t>Retenciones y Contribuciones por pagar (Regalia)</t>
  </si>
  <si>
    <t>Total Retenciones Por Pagar</t>
  </si>
  <si>
    <t>Nota 18: Cuentas por pagar a largo plazo y provisiones</t>
  </si>
  <si>
    <t xml:space="preserve">             a largo plazo Subsidios por maternidad, lactancia</t>
  </si>
  <si>
    <t xml:space="preserve">             y enfermedad comun.</t>
  </si>
  <si>
    <t>Intereses Capitalizados  (Subsidios)</t>
  </si>
  <si>
    <t>Intereses Percibidos (Subsidios)</t>
  </si>
  <si>
    <t>Fondos recibidos para pago de subsidios por Maternidad, Lactancia y Enfenrmedad Común</t>
  </si>
  <si>
    <t>Prov. Intereses por Cobrar Subsidios Maternidad, Lactancia y Enfermedad común.</t>
  </si>
  <si>
    <t xml:space="preserve">Total Cuentas por Pagar a Largo Plazo </t>
  </si>
  <si>
    <t>Nota 19 y 20: Activos netos / Patrimonio</t>
  </si>
  <si>
    <t>El activo inmueble fue actualizado mediante revaluacion con efectividad al 31 de diciembre 2018, cumpliendo con las NICP-17 parrafo 54,  los mismos realizaron cambios: edificio (disminucion) por un monto de RD$9,830,956.00 y el terreno (disminución) por un monto de RD$586,736.00.  Para el período al 31 de diciembre 2021 y 2020, el capital de la Superintendencia de Salud y Riesgos Laborales concluyó con un balance de RD$389,593,017 y RD$389,593,017, ver detalle:</t>
  </si>
  <si>
    <t>Detalle</t>
  </si>
  <si>
    <t>Resultados acumulados</t>
  </si>
  <si>
    <t xml:space="preserve">Total Patrimonio Neto </t>
  </si>
  <si>
    <t>Nota. 21 y 22 Ingresos</t>
  </si>
  <si>
    <t>Ingresos por Transferencias y donaciones, TSS</t>
  </si>
  <si>
    <t>Ingreso por Transacciones con Contraprestacion</t>
  </si>
  <si>
    <t xml:space="preserve">Ventas de Bienes y Servicios </t>
  </si>
  <si>
    <t>Recargo Multas y otros ingresos</t>
  </si>
  <si>
    <t xml:space="preserve">Otros Ingresos </t>
  </si>
  <si>
    <t>Total Ingresos</t>
  </si>
  <si>
    <t>Nota. 23, 24, 25, 26 y 27 Gastos</t>
  </si>
  <si>
    <t>Partidas</t>
  </si>
  <si>
    <t>Sueldos para cargos fijos</t>
  </si>
  <si>
    <t>Sueldos personal temporero</t>
  </si>
  <si>
    <t>Sobre Sueldos</t>
  </si>
  <si>
    <t>Dietas y Gastos de Representación</t>
  </si>
  <si>
    <t>Gratificaciones y Bonificaciones</t>
  </si>
  <si>
    <t>Contribucion a Seguro Familiar de Salud</t>
  </si>
  <si>
    <t>Contribuciones a Seguro de Plan de Pension</t>
  </si>
  <si>
    <t>Contribuciones a Seguro de Riesgos Laborales</t>
  </si>
  <si>
    <t>Total</t>
  </si>
  <si>
    <t>Ayudas y Donaciones ocasionales a Hogares y Personas</t>
  </si>
  <si>
    <t>Transf.Corrientes a Inst.sin Fines de Lucro</t>
  </si>
  <si>
    <t>Aportes Inst. Sector privado</t>
  </si>
  <si>
    <t>Otras Transf. Corrientes a Inst. Pub.de la Seguridad Social</t>
  </si>
  <si>
    <t>Cuotas a organismos internacionales</t>
  </si>
  <si>
    <t>Becas Nacionales</t>
  </si>
  <si>
    <t>Trasnferencia de Capital a Organismos Internacionales</t>
  </si>
  <si>
    <t>Alimentos y Productos agroforestales</t>
  </si>
  <si>
    <t>Textiles y Vestuarios</t>
  </si>
  <si>
    <t>Productos papel e impresos</t>
  </si>
  <si>
    <t>Productos Cuero y Caucho</t>
  </si>
  <si>
    <t>Productos Químicos conexos</t>
  </si>
  <si>
    <t>Productos Varios y utiles diversos</t>
  </si>
  <si>
    <t>Gasto de depreciacion y amortizacion</t>
  </si>
  <si>
    <t>Gasto de Depreciación propiedad, planta y equipo.</t>
  </si>
  <si>
    <t>Gasto de Depreciación intangibles</t>
  </si>
  <si>
    <t>Comunicaciones</t>
  </si>
  <si>
    <t>Servicios Basicos</t>
  </si>
  <si>
    <t>Publicidad Impresión y Encuadernacion</t>
  </si>
  <si>
    <t>Viaticos</t>
  </si>
  <si>
    <t>Transporte y Almacenaje</t>
  </si>
  <si>
    <t>Alquileres</t>
  </si>
  <si>
    <t>Seguros</t>
  </si>
  <si>
    <t>Construcciones y Reparaciones Menores</t>
  </si>
  <si>
    <t>Otros Servicios no personales</t>
  </si>
  <si>
    <t>Notas a los Estados Financieros</t>
  </si>
  <si>
    <t>Nota# 12 Propiedad planta y equipo</t>
  </si>
  <si>
    <t>Terreno</t>
  </si>
  <si>
    <t>Infraestructura</t>
  </si>
  <si>
    <t>Edif. Y comp.</t>
  </si>
  <si>
    <t>Equipos de computos</t>
  </si>
  <si>
    <t>Maq. Y Equipos</t>
  </si>
  <si>
    <t>Mob. Y equ. de ofic.</t>
  </si>
  <si>
    <t>Equipo,Transp y otros</t>
  </si>
  <si>
    <t>Const. En Proceso</t>
  </si>
  <si>
    <t>Costos de adquisición  (2021)</t>
  </si>
  <si>
    <t>Adiciones</t>
  </si>
  <si>
    <t>Superávit revaluación</t>
  </si>
  <si>
    <t>Retiros</t>
  </si>
  <si>
    <t>Otros</t>
  </si>
  <si>
    <t>Saldo al final del periodo</t>
  </si>
  <si>
    <t xml:space="preserve">Dep. Acum. al inicio del periodo  </t>
  </si>
  <si>
    <t>Cargo del periodo</t>
  </si>
  <si>
    <t>Nota# 13 Activos Intangilbles</t>
  </si>
  <si>
    <t>Prop. planta y equipos neto (2022)</t>
  </si>
  <si>
    <t>Sueldos y Jornales a Pagar</t>
  </si>
  <si>
    <t>Comisiones y Cargos Bancarios</t>
  </si>
  <si>
    <t>AL 31 DE DICIEMBRE 2022  Y 2021</t>
  </si>
  <si>
    <t>Al 31 de diciembre correspondiente al periodo fiscal del año 2022 y 2021, el efectivo disponible en cuentas bancarias presenta los siguientes  balances,  RD$298,500,198 y RD$576,247,521</t>
  </si>
  <si>
    <t>Al  31 de diciembre correspondiente al periodo fiscal del 2022 y 2021   el efectivo disponible en cuentas bancarias de las operaciones propias de la Institución presenta los siguientes balances RD$28,013,039 y RD$21,606,097.  Para el efectivo disponible en las cuentas corrientes de los Fondos de Subsidios por Maternidad, Lact. y Enferm. Común, presenta los balances RD$270,337,141  y RD$554,491,423, sumando estos valores y reflejados en el flujo del efectivo los siguientes balances, RD$298,500,180 y RD$576,247,520 , respectivamente.</t>
  </si>
  <si>
    <t>Al 31 de diciembre del periodo fiscal 2022 y 2021,  los balances de la cuenta de Inventario de suministro son de RD$3,071,036 y RD$2,557,569, respectivamente, ver detalle:</t>
  </si>
  <si>
    <t>Al 31 de diciembre correspondiente al periodo fiscal 2022 y 2021, los balances de las cuentas de anticipo y otros anticipos son de RD$6,660,249 y RD$2,958,538, respectivamente, ver detalle:</t>
  </si>
  <si>
    <t xml:space="preserve">Al 31 de diciembre correspondiente al periodo fiscal del 2022 y 2021, los balances de las cuentas fianzas y depositos de energia eléctrica y alquiler ascienden a RD$607,392 y RD$607,392, respectivamente según el siguiente detalle: </t>
  </si>
  <si>
    <t>Al  31 de diciembre correspondiente al periodo fiscal del año 2022 y 2021, los balances de estas partidas ascienden a RD$2,797,749 y RD$2,797,749, ver detalle:</t>
  </si>
  <si>
    <t>Provision cuenta incobrable</t>
  </si>
  <si>
    <t xml:space="preserve">Al 31 de diciembre correspondiente al periodo fiscal del año 2022 y 2021, las cuentas por pagar a corto plazo es de RD$12,728,288 y RD$18,044,782.  Para las retenciones es por RD$15,877,976 y RD$13,372,373,  ver detalle: </t>
  </si>
  <si>
    <t>Al 31 de diciembre correspondiente al periodo fiscal 2022 y 2021  los ingresos de las dispersiones, ventas de bienes y servicios y otros ingresos  alcanzaron un total RD$874,337,966, y RD$719,683,108, respectivamente.</t>
  </si>
  <si>
    <t>Del ejercicio terminado al 31 de diciembre del 2022 y 2021</t>
  </si>
  <si>
    <t>Saldo al 31 de diciembre de 2022</t>
  </si>
  <si>
    <t>envio de los estados financieros al 31/12/2022</t>
  </si>
  <si>
    <t>Durante el periodo terminado al 31 de diciembre de 2022</t>
  </si>
  <si>
    <t>Al 31 DE DICIEMBRE 2022</t>
  </si>
  <si>
    <t>Al 31 de diciembre correspondiente al periodo fiscal 2022 y 2021, los gastos por concepto de remuneraciones totalizaron RD$870,347,957 y RD$658,512,286 ,  respectivamente según el siguiente detalle:</t>
  </si>
  <si>
    <t>Al 31 de diciembre del periodo fiscal correspondiente años 2022 y 2021, los balances de estas partidas ascienden a RD$1,058,558,053 y RD$539,910,410, ver detalle:</t>
  </si>
  <si>
    <t>al 31 de Diciembre 2022 y 2021</t>
  </si>
  <si>
    <t>Al 31 de diciembre correspondiente al periodo fiscal 2022 y 2021, los fondos recibidos en administración para el pago por Subsidios Maternidad, Lactancia y Enfermedad Común, ascendieron a un total de  RD$1,081,892,140 y RD$834,109,795, ver detalle:</t>
  </si>
  <si>
    <t>Saldo al 31 de diciembre de 2020</t>
  </si>
  <si>
    <t>Saldo al 31 de diciembre 2021</t>
  </si>
  <si>
    <t>El efectivo y equivalente de efectivo al final del periodo varia debido a la conciliacion realizada.</t>
  </si>
  <si>
    <t>Disminucion de pasivos corrientes</t>
  </si>
  <si>
    <t>siguientes balances, ver detalle.</t>
  </si>
  <si>
    <t>Gastos Financieros</t>
  </si>
  <si>
    <t>Total Otros Gastos</t>
  </si>
  <si>
    <t>Obras</t>
  </si>
  <si>
    <t>Esta cuenta de Inventario materiales gastable de oficina y suministro tiene los</t>
  </si>
  <si>
    <t>realizado en virtud de lo que establece la Ley 1832 de fecha 03/11/48 y el reglamento No.6105 de fecha 09/11/849.</t>
  </si>
  <si>
    <t>En el renglon de otros, estos pertenecen a ajustes realizados en el calculo de depreciacion correspondiente al año 2022.</t>
  </si>
  <si>
    <r>
      <rPr>
        <b/>
        <sz val="14"/>
        <rFont val="Arial"/>
        <family val="2"/>
      </rPr>
      <t>Nota</t>
    </r>
    <r>
      <rPr>
        <sz val="14"/>
        <rFont val="Arial"/>
        <family val="2"/>
      </rPr>
      <t>: Los retiros realizados en el año 2022, corresponden a las evaluaciones y recomendaciones de descargo por deterioro realizados por (DA) y GSG, porpiedad de esta SISALRIL</t>
    </r>
  </si>
  <si>
    <t xml:space="preserve">   EFECTIVO Y EQUIVALENTE DE EFECTIVO AL FINAL DEL PERÌODO</t>
  </si>
  <si>
    <t>Activos Intangibles neto (2022)</t>
  </si>
  <si>
    <t>En esta nota de activos fijos y activos intangibles fueron corregidos algunas discrepancias presentadas en el año anterior y reflejadas en este año.</t>
  </si>
  <si>
    <t>Saldo al 31 de diciembre de 2021</t>
  </si>
  <si>
    <t>Saldo al 01 de enero 2022</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</si>
</sst>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quot;RD$&quot;* #,##0_);_(&quot;RD$&quot;* \(#,##0\);_(&quot;RD$&quot;* &quot;-&quot;_);_(@_)"/>
    <numFmt numFmtId="179" formatCode="_(&quot;RD$&quot;* #,##0.00_);_(&quot;RD$&quot;* \(#,##0.00\);_(&quot;RD$&quot;* &quot;-&quot;??_);_(@_)"/>
    <numFmt numFmtId="180" formatCode="_(* #,##0_);_(* \(#,##0\);_(* &quot;-&quot;??_);_(@_)"/>
    <numFmt numFmtId="181" formatCode="#,##0.00;[Red]\(#,##0.00\)"/>
    <numFmt numFmtId="182" formatCode="\$#,##0.00;[Red]\(\$#,##0.00\)"/>
    <numFmt numFmtId="183" formatCode="#,##0.00\ _€"/>
    <numFmt numFmtId="184" formatCode="_([$€-2]* #,##0.00_);_([$€-2]* \(#,##0.00\);_([$€-2]* &quot;-&quot;??_)"/>
    <numFmt numFmtId="185" formatCode="#,##0.0000000_);\(#,##0.0000000\)"/>
    <numFmt numFmtId="186" formatCode="&quot;$&quot;#,##0.00;[Red]\(&quot;$&quot;#,##0.00\)"/>
    <numFmt numFmtId="187" formatCode="#,##0.00;[Red]#,##0.00"/>
    <numFmt numFmtId="188" formatCode="_(* #,##0.00_);_(* \(\ #,##0.00\ \);_(* &quot;-&quot;??_);_(\ @_ \)"/>
    <numFmt numFmtId="189" formatCode="#,##0.0;[Red]#,##0.0"/>
    <numFmt numFmtId="190" formatCode="#,##0.00000000;[Red]#,##0.00000000"/>
    <numFmt numFmtId="191" formatCode="#,##0.0000000;[Red]#,##0.0000000"/>
    <numFmt numFmtId="192" formatCode="#,##0.0000000000_ ;\-#,##0.0000000000\ "/>
    <numFmt numFmtId="193" formatCode="[$-1C0A]dddd\,\ d\ &quot;de&quot;\ mmmm\ &quot;de&quot;\ yyyy"/>
    <numFmt numFmtId="194" formatCode="[$-1C0A]h:mm:ss\ AM/PM"/>
    <numFmt numFmtId="195" formatCode="_-* #,##0.0_-;\-* #,##0.0_-;_-* &quot;-&quot;?_-;_-@_-"/>
    <numFmt numFmtId="196" formatCode="#,##0.0000000"/>
    <numFmt numFmtId="197" formatCode="#,##0.00000000"/>
    <numFmt numFmtId="198" formatCode="#,##0.000000000"/>
    <numFmt numFmtId="199" formatCode="#,##0.0"/>
    <numFmt numFmtId="200" formatCode="#,##0.0000000000;[Red]#,##0.0000000000"/>
    <numFmt numFmtId="201" formatCode="#,##0_ ;[Red]\-#,##0\ "/>
    <numFmt numFmtId="202" formatCode="#,##0.00_ ;\-#,##0.00\ "/>
    <numFmt numFmtId="203" formatCode="#,##0_ ;\-#,##0\ "/>
    <numFmt numFmtId="204" formatCode="###0;###0"/>
    <numFmt numFmtId="205" formatCode="###0.0;###0.0"/>
    <numFmt numFmtId="206" formatCode="&quot;$&quot;#,##0"/>
    <numFmt numFmtId="207" formatCode="#,##0.000000000000000;[Red]#,##0.0000000000000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00000000000;[Red]#,##0.00000000000000"/>
    <numFmt numFmtId="213" formatCode="#,##0.0000000000000000;[Red]#,##0.0000000000000000"/>
    <numFmt numFmtId="214" formatCode="#,##0.000000000;[Red]#,##0.000000000"/>
    <numFmt numFmtId="215" formatCode="#,##0;[Red]#,##0"/>
    <numFmt numFmtId="216" formatCode="&quot;$&quot;#,##0.00"/>
    <numFmt numFmtId="217" formatCode="_-* #.##0.00\ _€_-;\-* #.##0.00\ _€_-;_-* &quot;-&quot;??\ _€_-;_-@_-"/>
    <numFmt numFmtId="218" formatCode="_-* #,##0.00\ _€_-;\-* #,##0.00\ _€_-;_-* &quot;-&quot;??\ _€_-;_-@_-"/>
    <numFmt numFmtId="219" formatCode="#,##0.00000000000"/>
    <numFmt numFmtId="220" formatCode="#,##0.000000000000000000;[Red]#,##0.000000000000000000"/>
    <numFmt numFmtId="221" formatCode="#,##0.0000"/>
    <numFmt numFmtId="222" formatCode="#,##0.0000;[Red]#,##0.0000"/>
    <numFmt numFmtId="223" formatCode="_-* #,##0.000_-;\-* #,##0.000_-;_-* &quot;-&quot;???_-;_-@_-"/>
    <numFmt numFmtId="224" formatCode="#,##0.00_ ;[Red]\-#,##0.00\ "/>
  </numFmts>
  <fonts count="91">
    <font>
      <sz val="10"/>
      <name val="Arial"/>
      <family val="0"/>
    </font>
    <font>
      <u val="single"/>
      <sz val="10"/>
      <color indexed="12"/>
      <name val="Arial"/>
      <family val="2"/>
    </font>
    <font>
      <u val="single"/>
      <sz val="10"/>
      <color indexed="20"/>
      <name val="Arial"/>
      <family val="2"/>
    </font>
    <font>
      <b/>
      <sz val="11"/>
      <name val="Tahoma"/>
      <family val="2"/>
    </font>
    <font>
      <sz val="10"/>
      <name val="Segoe UI"/>
      <family val="2"/>
    </font>
    <font>
      <sz val="11"/>
      <name val="Tahoma"/>
      <family val="2"/>
    </font>
    <font>
      <b/>
      <sz val="11"/>
      <name val="Times New Roman"/>
      <family val="1"/>
    </font>
    <font>
      <sz val="11"/>
      <name val="Times New Roman"/>
      <family val="1"/>
    </font>
    <font>
      <sz val="11"/>
      <name val="Arial"/>
      <family val="2"/>
    </font>
    <font>
      <b/>
      <sz val="11"/>
      <name val="Arial"/>
      <family val="2"/>
    </font>
    <font>
      <sz val="11"/>
      <color indexed="8"/>
      <name val="Times New Roman"/>
      <family val="1"/>
    </font>
    <font>
      <b/>
      <sz val="11"/>
      <color indexed="8"/>
      <name val="Times New Roman"/>
      <family val="1"/>
    </font>
    <font>
      <b/>
      <sz val="10"/>
      <name val="Arial"/>
      <family val="2"/>
    </font>
    <font>
      <b/>
      <sz val="12"/>
      <name val="Times New Roman"/>
      <family val="1"/>
    </font>
    <font>
      <b/>
      <sz val="12"/>
      <color indexed="63"/>
      <name val="Times New Roman"/>
      <family val="1"/>
    </font>
    <font>
      <sz val="10"/>
      <name val="Tahoma"/>
      <family val="2"/>
    </font>
    <font>
      <sz val="8"/>
      <name val="Tahoma"/>
      <family val="2"/>
    </font>
    <font>
      <sz val="9"/>
      <name val="Tahoma"/>
      <family val="2"/>
    </font>
    <font>
      <sz val="12"/>
      <name val="Tahoma"/>
      <family val="2"/>
    </font>
    <font>
      <b/>
      <sz val="10"/>
      <name val="Tahoma"/>
      <family val="2"/>
    </font>
    <font>
      <b/>
      <sz val="12"/>
      <name val="Tahoma"/>
      <family val="2"/>
    </font>
    <font>
      <b/>
      <sz val="12"/>
      <color indexed="12"/>
      <name val="Tahoma"/>
      <family val="2"/>
    </font>
    <font>
      <b/>
      <u val="single"/>
      <sz val="12"/>
      <name val="Tahoma"/>
      <family val="2"/>
    </font>
    <font>
      <sz val="12"/>
      <color indexed="10"/>
      <name val="Tahoma"/>
      <family val="2"/>
    </font>
    <font>
      <b/>
      <sz val="9"/>
      <name val="Tahoma"/>
      <family val="2"/>
    </font>
    <font>
      <sz val="12"/>
      <color indexed="12"/>
      <name val="Tahoma"/>
      <family val="2"/>
    </font>
    <font>
      <u val="single"/>
      <sz val="12"/>
      <name val="Tahoma"/>
      <family val="2"/>
    </font>
    <font>
      <sz val="9"/>
      <name val="Arial"/>
      <family val="2"/>
    </font>
    <font>
      <sz val="12"/>
      <name val="Arial"/>
      <family val="2"/>
    </font>
    <font>
      <sz val="11"/>
      <color indexed="8"/>
      <name val="Tahoma"/>
      <family val="2"/>
    </font>
    <font>
      <sz val="12"/>
      <name val="Lucida Sans"/>
      <family val="2"/>
    </font>
    <font>
      <b/>
      <sz val="12"/>
      <color indexed="8"/>
      <name val="Tahoma"/>
      <family val="2"/>
    </font>
    <font>
      <sz val="14"/>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6"/>
      <color indexed="8"/>
      <name val="Times New Roman"/>
      <family val="1"/>
    </font>
    <font>
      <b/>
      <u val="double"/>
      <sz val="11"/>
      <color indexed="8"/>
      <name val="Times New Roman"/>
      <family val="1"/>
    </font>
    <font>
      <sz val="14"/>
      <color indexed="8"/>
      <name val="Calibri"/>
      <family val="2"/>
    </font>
    <font>
      <b/>
      <sz val="14"/>
      <color indexed="8"/>
      <name val="Calibri"/>
      <family val="2"/>
    </font>
    <font>
      <b/>
      <sz val="14"/>
      <name val="Calibri"/>
      <family val="2"/>
    </font>
    <font>
      <sz val="14"/>
      <name val="Calibri"/>
      <family val="2"/>
    </font>
    <font>
      <b/>
      <sz val="12"/>
      <color indexed="9"/>
      <name val="Tahoma"/>
      <family val="2"/>
    </font>
    <font>
      <b/>
      <i/>
      <sz val="14"/>
      <color indexed="8"/>
      <name val="Calibri"/>
      <family val="2"/>
    </font>
    <font>
      <b/>
      <sz val="12"/>
      <color indexed="8"/>
      <name val="Times New Roman"/>
      <family val="1"/>
    </font>
    <font>
      <b/>
      <sz val="11"/>
      <color indexed="63"/>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Times New Roman"/>
      <family val="1"/>
    </font>
    <font>
      <b/>
      <sz val="6"/>
      <color theme="1"/>
      <name val="Times New Roman"/>
      <family val="1"/>
    </font>
    <font>
      <b/>
      <sz val="11"/>
      <color theme="1"/>
      <name val="Times New Roman"/>
      <family val="1"/>
    </font>
    <font>
      <b/>
      <u val="double"/>
      <sz val="11"/>
      <color theme="1"/>
      <name val="Times New Roman"/>
      <family val="1"/>
    </font>
    <font>
      <b/>
      <sz val="11"/>
      <color rgb="FF000000"/>
      <name val="Times New Roman"/>
      <family val="2"/>
    </font>
    <font>
      <sz val="11"/>
      <color rgb="FF000000"/>
      <name val="Times New Roman"/>
      <family val="2"/>
    </font>
    <font>
      <sz val="14"/>
      <color theme="1"/>
      <name val="Calibri"/>
      <family val="2"/>
    </font>
    <font>
      <b/>
      <sz val="14"/>
      <color theme="1"/>
      <name val="Calibri"/>
      <family val="2"/>
    </font>
    <font>
      <b/>
      <sz val="12"/>
      <color theme="0"/>
      <name val="Tahoma"/>
      <family val="2"/>
    </font>
    <font>
      <b/>
      <i/>
      <sz val="14"/>
      <color theme="1"/>
      <name val="Calibri"/>
      <family val="2"/>
    </font>
    <font>
      <b/>
      <sz val="12"/>
      <color theme="1"/>
      <name val="Times New Roman"/>
      <family val="1"/>
    </font>
    <font>
      <b/>
      <sz val="11"/>
      <color rgb="FF231F20"/>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top/>
      <bottom style="medium"/>
    </border>
    <border>
      <left/>
      <right style="double"/>
      <top/>
      <bottom style="mediu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style="double"/>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9" fillId="28" borderId="1"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8"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71"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20"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8" fillId="0" borderId="8" applyNumberFormat="0" applyFill="0" applyAlignment="0" applyProtection="0"/>
    <xf numFmtId="0" fontId="77" fillId="0" borderId="9" applyNumberFormat="0" applyFill="0" applyAlignment="0" applyProtection="0"/>
  </cellStyleXfs>
  <cellXfs count="615">
    <xf numFmtId="0" fontId="0" fillId="0" borderId="0" xfId="0" applyAlignment="1">
      <alignment/>
    </xf>
    <xf numFmtId="171" fontId="5" fillId="0" borderId="0" xfId="63" applyFont="1" applyBorder="1" applyAlignment="1">
      <alignment/>
    </xf>
    <xf numFmtId="0" fontId="0" fillId="0" borderId="0" xfId="84">
      <alignment/>
      <protection/>
    </xf>
    <xf numFmtId="0" fontId="78" fillId="0" borderId="0" xfId="84" applyFont="1" applyAlignment="1">
      <alignment vertical="center"/>
      <protection/>
    </xf>
    <xf numFmtId="0" fontId="78" fillId="0" borderId="0" xfId="84" applyFont="1">
      <alignment/>
      <protection/>
    </xf>
    <xf numFmtId="0" fontId="0" fillId="0" borderId="0" xfId="84" applyAlignment="1">
      <alignment vertical="center"/>
      <protection/>
    </xf>
    <xf numFmtId="0" fontId="78" fillId="0" borderId="10" xfId="84" applyFont="1" applyBorder="1" applyAlignment="1">
      <alignment vertical="center"/>
      <protection/>
    </xf>
    <xf numFmtId="0" fontId="79" fillId="0" borderId="11" xfId="84" applyFont="1" applyBorder="1" applyAlignment="1">
      <alignment horizontal="left" vertical="center"/>
      <protection/>
    </xf>
    <xf numFmtId="0" fontId="78" fillId="0" borderId="11" xfId="84" applyFont="1" applyBorder="1">
      <alignment/>
      <protection/>
    </xf>
    <xf numFmtId="0" fontId="79" fillId="0" borderId="11" xfId="84" applyFont="1" applyBorder="1" applyAlignment="1">
      <alignment horizontal="left" vertical="center" indent="4"/>
      <protection/>
    </xf>
    <xf numFmtId="0" fontId="78" fillId="0" borderId="11" xfId="84" applyFont="1" applyBorder="1" applyAlignment="1">
      <alignment vertical="center"/>
      <protection/>
    </xf>
    <xf numFmtId="0" fontId="78" fillId="0" borderId="12" xfId="84" applyFont="1" applyBorder="1" applyAlignment="1">
      <alignment vertical="center"/>
      <protection/>
    </xf>
    <xf numFmtId="0" fontId="78" fillId="0" borderId="11" xfId="84" applyFont="1" applyBorder="1" applyAlignment="1">
      <alignment horizontal="center" vertical="center" wrapText="1"/>
      <protection/>
    </xf>
    <xf numFmtId="0" fontId="78" fillId="0" borderId="11" xfId="84" applyFont="1" applyBorder="1" applyAlignment="1">
      <alignment horizontal="center" vertical="center"/>
      <protection/>
    </xf>
    <xf numFmtId="0" fontId="78" fillId="0" borderId="11" xfId="84" applyFont="1" applyBorder="1" applyAlignment="1">
      <alignment horizontal="center"/>
      <protection/>
    </xf>
    <xf numFmtId="0" fontId="78" fillId="0" borderId="12" xfId="84" applyFont="1" applyBorder="1" applyAlignment="1">
      <alignment horizontal="center" vertical="center" wrapText="1"/>
      <protection/>
    </xf>
    <xf numFmtId="169" fontId="78" fillId="0" borderId="11" xfId="84" applyNumberFormat="1" applyFont="1" applyBorder="1" applyAlignment="1">
      <alignment/>
      <protection/>
    </xf>
    <xf numFmtId="169" fontId="78" fillId="0" borderId="11" xfId="84" applyNumberFormat="1" applyFont="1" applyBorder="1" applyAlignment="1">
      <alignment horizontal="left" vertical="center" indent="5"/>
      <protection/>
    </xf>
    <xf numFmtId="169" fontId="78" fillId="0" borderId="11" xfId="84" applyNumberFormat="1" applyFont="1" applyBorder="1" applyAlignment="1">
      <alignment vertical="center"/>
      <protection/>
    </xf>
    <xf numFmtId="169" fontId="78" fillId="0" borderId="12" xfId="84" applyNumberFormat="1" applyFont="1" applyBorder="1" applyAlignment="1">
      <alignment vertical="center"/>
      <protection/>
    </xf>
    <xf numFmtId="169" fontId="78" fillId="0" borderId="0" xfId="84" applyNumberFormat="1" applyFont="1" applyAlignment="1">
      <alignment vertical="center"/>
      <protection/>
    </xf>
    <xf numFmtId="0" fontId="78" fillId="0" borderId="10" xfId="84" applyFont="1" applyBorder="1">
      <alignment/>
      <protection/>
    </xf>
    <xf numFmtId="169" fontId="78" fillId="0" borderId="12" xfId="84" applyNumberFormat="1" applyFont="1" applyBorder="1" applyAlignment="1">
      <alignment/>
      <protection/>
    </xf>
    <xf numFmtId="169" fontId="78" fillId="0" borderId="11" xfId="84" applyNumberFormat="1" applyFont="1" applyBorder="1">
      <alignment/>
      <protection/>
    </xf>
    <xf numFmtId="0" fontId="78" fillId="0" borderId="11" xfId="84" applyFont="1" applyBorder="1" applyAlignment="1">
      <alignment vertical="center" wrapText="1"/>
      <protection/>
    </xf>
    <xf numFmtId="0" fontId="80" fillId="0" borderId="10" xfId="84" applyFont="1" applyBorder="1" applyAlignment="1">
      <alignment horizontal="left" vertical="center"/>
      <protection/>
    </xf>
    <xf numFmtId="0" fontId="80" fillId="0" borderId="11" xfId="84" applyFont="1" applyBorder="1" applyAlignment="1">
      <alignment vertical="center"/>
      <protection/>
    </xf>
    <xf numFmtId="169" fontId="80" fillId="0" borderId="11" xfId="84" applyNumberFormat="1" applyFont="1" applyBorder="1" applyAlignment="1">
      <alignment vertical="center"/>
      <protection/>
    </xf>
    <xf numFmtId="169" fontId="81" fillId="0" borderId="11" xfId="84" applyNumberFormat="1" applyFont="1" applyBorder="1" applyAlignment="1">
      <alignment horizontal="left" vertical="center" indent="4"/>
      <protection/>
    </xf>
    <xf numFmtId="169" fontId="80" fillId="0" borderId="12" xfId="84" applyNumberFormat="1" applyFont="1" applyBorder="1" applyAlignment="1">
      <alignment vertical="center"/>
      <protection/>
    </xf>
    <xf numFmtId="0" fontId="78" fillId="0" borderId="13" xfId="84" applyFont="1" applyBorder="1" applyAlignment="1">
      <alignment vertical="center"/>
      <protection/>
    </xf>
    <xf numFmtId="0" fontId="78" fillId="0" borderId="14" xfId="84" applyFont="1" applyBorder="1" applyAlignment="1">
      <alignment vertical="center"/>
      <protection/>
    </xf>
    <xf numFmtId="0" fontId="78" fillId="0" borderId="15" xfId="84" applyFont="1" applyBorder="1" applyAlignment="1">
      <alignment vertical="center"/>
      <protection/>
    </xf>
    <xf numFmtId="0" fontId="80" fillId="0" borderId="0" xfId="84" applyFont="1" applyAlignment="1">
      <alignment horizontal="left" vertical="center"/>
      <protection/>
    </xf>
    <xf numFmtId="0" fontId="80" fillId="0" borderId="0" xfId="84" applyFont="1" applyAlignment="1">
      <alignment horizontal="left" vertical="center" indent="4"/>
      <protection/>
    </xf>
    <xf numFmtId="0" fontId="78" fillId="0" borderId="0" xfId="84" applyFont="1" applyBorder="1" applyAlignment="1">
      <alignment vertical="center"/>
      <protection/>
    </xf>
    <xf numFmtId="0" fontId="78" fillId="0" borderId="0" xfId="84" applyFont="1" applyBorder="1">
      <alignment/>
      <protection/>
    </xf>
    <xf numFmtId="169" fontId="78" fillId="0" borderId="0" xfId="84" applyNumberFormat="1" applyFont="1" applyBorder="1" applyAlignment="1">
      <alignment vertical="center"/>
      <protection/>
    </xf>
    <xf numFmtId="0" fontId="9" fillId="0" borderId="0" xfId="84" applyFont="1" applyBorder="1">
      <alignment/>
      <protection/>
    </xf>
    <xf numFmtId="0" fontId="3" fillId="0" borderId="0" xfId="84" applyFont="1" applyBorder="1">
      <alignment/>
      <protection/>
    </xf>
    <xf numFmtId="0" fontId="5" fillId="0" borderId="0" xfId="84" applyFont="1" applyBorder="1">
      <alignment/>
      <protection/>
    </xf>
    <xf numFmtId="0" fontId="8" fillId="0" borderId="0" xfId="84" applyFont="1" applyBorder="1">
      <alignment/>
      <protection/>
    </xf>
    <xf numFmtId="180" fontId="3" fillId="0" borderId="0" xfId="63" applyNumberFormat="1" applyFont="1" applyBorder="1" applyAlignment="1">
      <alignment/>
    </xf>
    <xf numFmtId="180" fontId="3" fillId="0" borderId="0" xfId="63" applyNumberFormat="1" applyFont="1" applyBorder="1" applyAlignment="1">
      <alignment horizontal="left"/>
    </xf>
    <xf numFmtId="40" fontId="5" fillId="0" borderId="0" xfId="84" applyNumberFormat="1" applyFont="1" applyBorder="1">
      <alignment/>
      <protection/>
    </xf>
    <xf numFmtId="0" fontId="3" fillId="0" borderId="0" xfId="84" applyFont="1" applyBorder="1" applyAlignment="1">
      <alignment horizontal="center"/>
      <protection/>
    </xf>
    <xf numFmtId="171" fontId="3" fillId="0" borderId="0" xfId="63" applyFont="1" applyBorder="1" applyAlignment="1">
      <alignment/>
    </xf>
    <xf numFmtId="171" fontId="3" fillId="0" borderId="0" xfId="63" applyFont="1" applyBorder="1" applyAlignment="1">
      <alignment/>
    </xf>
    <xf numFmtId="171" fontId="78" fillId="0" borderId="0" xfId="61" applyFont="1" applyAlignment="1">
      <alignment/>
    </xf>
    <xf numFmtId="169" fontId="78" fillId="0" borderId="11" xfId="84" applyNumberFormat="1" applyFont="1" applyFill="1" applyBorder="1" applyAlignment="1">
      <alignment/>
      <protection/>
    </xf>
    <xf numFmtId="169" fontId="78" fillId="0" borderId="11" xfId="84" applyNumberFormat="1" applyFont="1" applyFill="1" applyBorder="1" applyAlignment="1">
      <alignment vertical="center"/>
      <protection/>
    </xf>
    <xf numFmtId="169" fontId="7" fillId="0" borderId="11" xfId="84" applyNumberFormat="1" applyFont="1" applyFill="1" applyBorder="1" applyAlignment="1">
      <alignment/>
      <protection/>
    </xf>
    <xf numFmtId="169" fontId="6" fillId="0" borderId="11" xfId="84" applyNumberFormat="1" applyFont="1" applyFill="1" applyBorder="1" applyAlignment="1">
      <alignment vertical="center"/>
      <protection/>
    </xf>
    <xf numFmtId="169" fontId="78" fillId="0" borderId="0" xfId="84" applyNumberFormat="1" applyFont="1" applyFill="1" applyBorder="1" applyAlignment="1">
      <alignment/>
      <protection/>
    </xf>
    <xf numFmtId="169" fontId="78" fillId="0" borderId="0" xfId="84" applyNumberFormat="1" applyFont="1" applyFill="1" applyBorder="1" applyAlignment="1">
      <alignment vertical="center"/>
      <protection/>
    </xf>
    <xf numFmtId="0" fontId="0" fillId="0" borderId="0" xfId="84" applyFill="1" applyBorder="1" applyAlignment="1">
      <alignment vertical="center"/>
      <protection/>
    </xf>
    <xf numFmtId="0" fontId="78" fillId="0" borderId="0" xfId="84" applyFont="1" applyFill="1" applyBorder="1" applyAlignment="1">
      <alignment vertical="center"/>
      <protection/>
    </xf>
    <xf numFmtId="0" fontId="78" fillId="0" borderId="0" xfId="84" applyFont="1" applyFill="1" applyBorder="1" applyAlignment="1">
      <alignment horizontal="center" vertical="center" wrapText="1"/>
      <protection/>
    </xf>
    <xf numFmtId="169" fontId="78" fillId="0" borderId="12" xfId="84" applyNumberFormat="1" applyFont="1" applyFill="1" applyBorder="1" applyAlignment="1">
      <alignment vertical="center"/>
      <protection/>
    </xf>
    <xf numFmtId="0" fontId="78" fillId="0" borderId="11" xfId="84" applyFont="1" applyFill="1" applyBorder="1" applyAlignment="1">
      <alignment wrapText="1"/>
      <protection/>
    </xf>
    <xf numFmtId="169" fontId="78" fillId="0" borderId="0" xfId="84" applyNumberFormat="1" applyFont="1">
      <alignment/>
      <protection/>
    </xf>
    <xf numFmtId="0" fontId="78" fillId="0" borderId="16" xfId="84" applyFont="1" applyBorder="1" applyAlignment="1">
      <alignment vertical="center"/>
      <protection/>
    </xf>
    <xf numFmtId="0" fontId="78" fillId="0" borderId="17" xfId="84" applyFont="1" applyBorder="1" applyAlignment="1">
      <alignment vertical="center"/>
      <protection/>
    </xf>
    <xf numFmtId="0" fontId="78" fillId="0" borderId="17" xfId="84" applyFont="1" applyBorder="1">
      <alignment/>
      <protection/>
    </xf>
    <xf numFmtId="169" fontId="78" fillId="0" borderId="17" xfId="84" applyNumberFormat="1" applyFont="1" applyBorder="1" applyAlignment="1">
      <alignment vertical="center"/>
      <protection/>
    </xf>
    <xf numFmtId="0" fontId="78" fillId="0" borderId="18" xfId="84" applyFont="1" applyBorder="1" applyAlignment="1">
      <alignment vertical="center"/>
      <protection/>
    </xf>
    <xf numFmtId="0" fontId="12" fillId="0" borderId="0" xfId="0" applyFont="1" applyAlignment="1">
      <alignment/>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204" fontId="82" fillId="0" borderId="10"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206" fontId="6" fillId="0" borderId="11" xfId="0" applyNumberFormat="1" applyFont="1" applyFill="1" applyBorder="1" applyAlignment="1">
      <alignment horizontal="right" vertical="top" wrapText="1"/>
    </xf>
    <xf numFmtId="3" fontId="6" fillId="0" borderId="11" xfId="79" applyNumberFormat="1" applyFont="1" applyFill="1" applyBorder="1" applyAlignment="1">
      <alignment horizontal="right" vertical="top" wrapText="1"/>
    </xf>
    <xf numFmtId="9" fontId="6" fillId="0" borderId="11" xfId="98" applyFont="1" applyFill="1" applyBorder="1" applyAlignment="1">
      <alignment horizontal="center" vertical="top" wrapText="1"/>
    </xf>
    <xf numFmtId="206" fontId="6" fillId="0" borderId="12" xfId="0" applyNumberFormat="1" applyFont="1" applyFill="1" applyBorder="1" applyAlignment="1">
      <alignment horizontal="right" vertical="top" wrapText="1"/>
    </xf>
    <xf numFmtId="205" fontId="83" fillId="0" borderId="10"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center" vertical="top" wrapText="1"/>
    </xf>
    <xf numFmtId="3" fontId="7" fillId="0" borderId="11" xfId="0" applyNumberFormat="1" applyFont="1" applyFill="1" applyBorder="1" applyAlignment="1">
      <alignment horizontal="center" vertical="top" wrapText="1"/>
    </xf>
    <xf numFmtId="9" fontId="7" fillId="0" borderId="11" xfId="98" applyFont="1" applyFill="1" applyBorder="1" applyAlignment="1">
      <alignment horizontal="center" vertical="top" wrapText="1"/>
    </xf>
    <xf numFmtId="0" fontId="7" fillId="0" borderId="12" xfId="0" applyFont="1" applyFill="1" applyBorder="1" applyAlignment="1">
      <alignment horizontal="right" vertical="top" wrapText="1"/>
    </xf>
    <xf numFmtId="206" fontId="7" fillId="0" borderId="11" xfId="0" applyNumberFormat="1" applyFont="1" applyFill="1" applyBorder="1" applyAlignment="1">
      <alignment horizontal="right" vertical="top" wrapText="1"/>
    </xf>
    <xf numFmtId="3" fontId="7" fillId="0" borderId="11" xfId="79" applyNumberFormat="1" applyFont="1" applyFill="1" applyBorder="1" applyAlignment="1">
      <alignment horizontal="right" vertical="top" wrapText="1"/>
    </xf>
    <xf numFmtId="5" fontId="7" fillId="0" borderId="12" xfId="0" applyNumberFormat="1" applyFont="1" applyFill="1" applyBorder="1" applyAlignment="1">
      <alignment horizontal="right" vertical="top" wrapText="1"/>
    </xf>
    <xf numFmtId="3" fontId="6" fillId="0" borderId="11" xfId="0" applyNumberFormat="1" applyFont="1" applyFill="1" applyBorder="1" applyAlignment="1">
      <alignment horizontal="right" vertical="top" wrapText="1"/>
    </xf>
    <xf numFmtId="206" fontId="7" fillId="0" borderId="12" xfId="0" applyNumberFormat="1" applyFont="1" applyFill="1" applyBorder="1" applyAlignment="1">
      <alignment horizontal="right" vertical="top" wrapText="1"/>
    </xf>
    <xf numFmtId="0" fontId="7" fillId="32" borderId="11" xfId="0" applyFont="1" applyFill="1" applyBorder="1" applyAlignment="1">
      <alignment horizontal="left" vertical="top" wrapText="1"/>
    </xf>
    <xf numFmtId="206" fontId="7" fillId="0" borderId="12" xfId="0" applyNumberFormat="1" applyFont="1" applyFill="1" applyBorder="1" applyAlignment="1">
      <alignment horizontal="center" vertical="top" wrapText="1"/>
    </xf>
    <xf numFmtId="0" fontId="0" fillId="0" borderId="13" xfId="0" applyFill="1" applyBorder="1" applyAlignment="1">
      <alignment horizontal="left" vertical="top" wrapText="1"/>
    </xf>
    <xf numFmtId="0" fontId="13" fillId="0" borderId="14" xfId="0" applyFont="1" applyFill="1" applyBorder="1" applyAlignment="1">
      <alignment horizontal="left" vertical="center" wrapText="1"/>
    </xf>
    <xf numFmtId="9" fontId="6" fillId="0" borderId="14" xfId="0" applyNumberFormat="1" applyFont="1" applyFill="1" applyBorder="1" applyAlignment="1">
      <alignment horizontal="center" vertical="center" wrapText="1"/>
    </xf>
    <xf numFmtId="206" fontId="6" fillId="0" borderId="15" xfId="0" applyNumberFormat="1" applyFont="1" applyFill="1" applyBorder="1" applyAlignment="1">
      <alignment horizontal="right" vertical="center" wrapText="1"/>
    </xf>
    <xf numFmtId="0" fontId="8" fillId="0" borderId="0" xfId="0" applyFont="1" applyAlignment="1">
      <alignment/>
    </xf>
    <xf numFmtId="216" fontId="8" fillId="0" borderId="0" xfId="0" applyNumberFormat="1" applyFont="1" applyAlignment="1">
      <alignment/>
    </xf>
    <xf numFmtId="171" fontId="15" fillId="0" borderId="0" xfId="79" applyFont="1" applyAlignment="1">
      <alignment/>
    </xf>
    <xf numFmtId="171" fontId="16" fillId="0" borderId="0" xfId="79" applyFont="1" applyAlignment="1">
      <alignment/>
    </xf>
    <xf numFmtId="171" fontId="17" fillId="0" borderId="0" xfId="79" applyFont="1" applyAlignment="1">
      <alignment/>
    </xf>
    <xf numFmtId="0" fontId="0" fillId="0" borderId="0" xfId="0" applyFont="1" applyAlignment="1">
      <alignment/>
    </xf>
    <xf numFmtId="171" fontId="18" fillId="0" borderId="0" xfId="79" applyFont="1" applyFill="1" applyAlignment="1">
      <alignment/>
    </xf>
    <xf numFmtId="0" fontId="15" fillId="0" borderId="0" xfId="0" applyFont="1" applyFill="1" applyBorder="1" applyAlignment="1">
      <alignment/>
    </xf>
    <xf numFmtId="171" fontId="15" fillId="0" borderId="0" xfId="63" applyFont="1" applyFill="1" applyBorder="1" applyAlignment="1">
      <alignment/>
    </xf>
    <xf numFmtId="180" fontId="15" fillId="0" borderId="0" xfId="0" applyNumberFormat="1" applyFont="1" applyFill="1" applyBorder="1" applyAlignment="1">
      <alignment/>
    </xf>
    <xf numFmtId="0" fontId="19" fillId="0" borderId="0" xfId="0" applyFont="1" applyFill="1" applyBorder="1" applyAlignment="1">
      <alignment/>
    </xf>
    <xf numFmtId="171" fontId="15" fillId="0" borderId="0" xfId="63" applyFont="1" applyFill="1" applyAlignment="1">
      <alignment/>
    </xf>
    <xf numFmtId="0" fontId="15" fillId="0" borderId="0" xfId="0" applyFont="1" applyAlignment="1">
      <alignment/>
    </xf>
    <xf numFmtId="0" fontId="3" fillId="0" borderId="0" xfId="0" applyFont="1" applyFill="1" applyAlignment="1">
      <alignment/>
    </xf>
    <xf numFmtId="0" fontId="19" fillId="0" borderId="0" xfId="0" applyFont="1" applyFill="1" applyAlignment="1">
      <alignment/>
    </xf>
    <xf numFmtId="180" fontId="3" fillId="0" borderId="0" xfId="63" applyNumberFormat="1" applyFont="1" applyFill="1" applyAlignment="1">
      <alignment horizontal="left"/>
    </xf>
    <xf numFmtId="0" fontId="15" fillId="0" borderId="0" xfId="0" applyFont="1" applyFill="1" applyAlignment="1">
      <alignment/>
    </xf>
    <xf numFmtId="171" fontId="19" fillId="0" borderId="0" xfId="63" applyFont="1" applyFill="1" applyBorder="1" applyAlignment="1">
      <alignment horizontal="left"/>
    </xf>
    <xf numFmtId="171" fontId="15" fillId="0" borderId="0" xfId="63" applyFont="1" applyFill="1" applyBorder="1" applyAlignment="1">
      <alignment/>
    </xf>
    <xf numFmtId="171" fontId="15" fillId="0" borderId="0" xfId="63" applyFont="1" applyFill="1" applyAlignment="1">
      <alignment/>
    </xf>
    <xf numFmtId="171" fontId="3" fillId="0" borderId="0" xfId="63" applyFont="1" applyFill="1" applyAlignment="1">
      <alignment/>
    </xf>
    <xf numFmtId="171" fontId="18" fillId="0" borderId="0" xfId="63" applyFont="1" applyAlignment="1">
      <alignment/>
    </xf>
    <xf numFmtId="0" fontId="18" fillId="33" borderId="19" xfId="84" applyFont="1" applyFill="1" applyBorder="1">
      <alignment/>
      <protection/>
    </xf>
    <xf numFmtId="171" fontId="18" fillId="33" borderId="20" xfId="63" applyFont="1" applyFill="1" applyBorder="1" applyAlignment="1">
      <alignment/>
    </xf>
    <xf numFmtId="40" fontId="18" fillId="33" borderId="20" xfId="84" applyNumberFormat="1" applyFont="1" applyFill="1" applyBorder="1">
      <alignment/>
      <protection/>
    </xf>
    <xf numFmtId="40" fontId="18" fillId="33" borderId="21" xfId="84" applyNumberFormat="1" applyFont="1" applyFill="1" applyBorder="1">
      <alignment/>
      <protection/>
    </xf>
    <xf numFmtId="0" fontId="18" fillId="33" borderId="22" xfId="84" applyFont="1" applyFill="1" applyBorder="1">
      <alignment/>
      <protection/>
    </xf>
    <xf numFmtId="171" fontId="18" fillId="33" borderId="0" xfId="63" applyFont="1" applyFill="1" applyBorder="1" applyAlignment="1">
      <alignment/>
    </xf>
    <xf numFmtId="40" fontId="18" fillId="33" borderId="0" xfId="84" applyNumberFormat="1" applyFont="1" applyFill="1" applyBorder="1">
      <alignment/>
      <protection/>
    </xf>
    <xf numFmtId="40" fontId="18" fillId="33" borderId="23" xfId="84" applyNumberFormat="1" applyFont="1" applyFill="1" applyBorder="1">
      <alignment/>
      <protection/>
    </xf>
    <xf numFmtId="0" fontId="20" fillId="33" borderId="22" xfId="84" applyFont="1" applyFill="1" applyBorder="1" applyAlignment="1">
      <alignment/>
      <protection/>
    </xf>
    <xf numFmtId="0" fontId="20" fillId="33" borderId="0" xfId="84" applyFont="1" applyFill="1" applyBorder="1" applyAlignment="1">
      <alignment/>
      <protection/>
    </xf>
    <xf numFmtId="0" fontId="20" fillId="33" borderId="23" xfId="84" applyFont="1" applyFill="1" applyBorder="1" applyAlignment="1">
      <alignment/>
      <protection/>
    </xf>
    <xf numFmtId="0" fontId="20" fillId="33" borderId="23" xfId="84" applyFont="1" applyFill="1" applyBorder="1" applyAlignment="1">
      <alignment horizontal="center"/>
      <protection/>
    </xf>
    <xf numFmtId="0" fontId="18" fillId="33" borderId="24" xfId="84" applyFont="1" applyFill="1" applyBorder="1">
      <alignment/>
      <protection/>
    </xf>
    <xf numFmtId="171" fontId="18" fillId="33" borderId="25" xfId="63" applyFont="1" applyFill="1" applyBorder="1" applyAlignment="1">
      <alignment/>
    </xf>
    <xf numFmtId="40" fontId="18" fillId="33" borderId="25" xfId="84" applyNumberFormat="1" applyFont="1" applyFill="1" applyBorder="1">
      <alignment/>
      <protection/>
    </xf>
    <xf numFmtId="40" fontId="18" fillId="33" borderId="26" xfId="84" applyNumberFormat="1" applyFont="1" applyFill="1" applyBorder="1">
      <alignment/>
      <protection/>
    </xf>
    <xf numFmtId="171" fontId="20" fillId="34" borderId="0" xfId="63" applyFont="1" applyFill="1" applyBorder="1" applyAlignment="1">
      <alignment/>
    </xf>
    <xf numFmtId="171" fontId="18" fillId="0" borderId="0" xfId="63" applyFont="1" applyFill="1" applyAlignment="1">
      <alignment/>
    </xf>
    <xf numFmtId="180" fontId="18" fillId="34" borderId="0" xfId="63" applyNumberFormat="1" applyFont="1" applyFill="1" applyBorder="1" applyAlignment="1">
      <alignment/>
    </xf>
    <xf numFmtId="180" fontId="18" fillId="34" borderId="0" xfId="63" applyNumberFormat="1" applyFont="1" applyFill="1" applyBorder="1" applyAlignment="1">
      <alignment horizontal="right"/>
    </xf>
    <xf numFmtId="0" fontId="18" fillId="35" borderId="22" xfId="84" applyFont="1" applyFill="1" applyBorder="1">
      <alignment/>
      <protection/>
    </xf>
    <xf numFmtId="171" fontId="20" fillId="35" borderId="0" xfId="63" applyFont="1" applyFill="1" applyBorder="1" applyAlignment="1">
      <alignment/>
    </xf>
    <xf numFmtId="40" fontId="20" fillId="35" borderId="0" xfId="84" applyNumberFormat="1" applyFont="1" applyFill="1" applyBorder="1">
      <alignment/>
      <protection/>
    </xf>
    <xf numFmtId="180" fontId="18" fillId="35" borderId="0" xfId="63" applyNumberFormat="1" applyFont="1" applyFill="1" applyBorder="1" applyAlignment="1">
      <alignment horizontal="right"/>
    </xf>
    <xf numFmtId="180" fontId="18" fillId="35" borderId="23" xfId="63" applyNumberFormat="1" applyFont="1" applyFill="1" applyBorder="1" applyAlignment="1">
      <alignment/>
    </xf>
    <xf numFmtId="171" fontId="18" fillId="35" borderId="0" xfId="63" applyFont="1" applyFill="1" applyAlignment="1">
      <alignment/>
    </xf>
    <xf numFmtId="0" fontId="18" fillId="35" borderId="0" xfId="84" applyFont="1" applyFill="1">
      <alignment/>
      <protection/>
    </xf>
    <xf numFmtId="180" fontId="18" fillId="35" borderId="0" xfId="63" applyNumberFormat="1" applyFont="1" applyFill="1" applyBorder="1" applyAlignment="1">
      <alignment/>
    </xf>
    <xf numFmtId="0" fontId="18" fillId="0" borderId="0" xfId="84" applyFont="1" applyFill="1">
      <alignment/>
      <protection/>
    </xf>
    <xf numFmtId="180" fontId="18" fillId="35" borderId="27" xfId="63" applyNumberFormat="1" applyFont="1" applyFill="1" applyBorder="1" applyAlignment="1">
      <alignment horizontal="right"/>
    </xf>
    <xf numFmtId="180" fontId="20" fillId="34" borderId="0" xfId="63" applyNumberFormat="1" applyFont="1" applyFill="1" applyBorder="1" applyAlignment="1">
      <alignment/>
    </xf>
    <xf numFmtId="40" fontId="18" fillId="0" borderId="0" xfId="84" applyNumberFormat="1" applyFont="1" applyFill="1">
      <alignment/>
      <protection/>
    </xf>
    <xf numFmtId="171" fontId="19" fillId="0" borderId="0" xfId="63" applyFont="1" applyFill="1" applyBorder="1" applyAlignment="1">
      <alignment/>
    </xf>
    <xf numFmtId="180" fontId="3" fillId="0" borderId="0" xfId="63" applyNumberFormat="1" applyFont="1" applyAlignment="1">
      <alignment/>
    </xf>
    <xf numFmtId="171" fontId="20" fillId="0" borderId="0" xfId="63" applyFont="1" applyFill="1" applyAlignment="1">
      <alignment horizontal="left"/>
    </xf>
    <xf numFmtId="181" fontId="15" fillId="0" borderId="0" xfId="0" applyNumberFormat="1" applyFont="1" applyFill="1" applyAlignment="1">
      <alignment/>
    </xf>
    <xf numFmtId="180" fontId="20" fillId="0" borderId="0" xfId="63" applyNumberFormat="1" applyFont="1" applyFill="1" applyAlignment="1">
      <alignment horizontal="center"/>
    </xf>
    <xf numFmtId="0" fontId="18" fillId="0" borderId="0" xfId="0" applyFont="1" applyAlignment="1">
      <alignment/>
    </xf>
    <xf numFmtId="171" fontId="18" fillId="0" borderId="0" xfId="79" applyFont="1" applyAlignment="1">
      <alignment/>
    </xf>
    <xf numFmtId="0" fontId="18" fillId="33" borderId="19" xfId="0" applyFont="1" applyFill="1" applyBorder="1" applyAlignment="1">
      <alignment/>
    </xf>
    <xf numFmtId="0" fontId="18" fillId="33" borderId="20" xfId="0" applyFont="1" applyFill="1" applyBorder="1" applyAlignment="1">
      <alignment/>
    </xf>
    <xf numFmtId="0" fontId="18" fillId="33" borderId="21" xfId="0" applyFont="1" applyFill="1" applyBorder="1" applyAlignment="1">
      <alignment/>
    </xf>
    <xf numFmtId="0" fontId="18" fillId="33" borderId="22" xfId="0" applyFont="1" applyFill="1" applyBorder="1" applyAlignment="1">
      <alignment/>
    </xf>
    <xf numFmtId="0" fontId="18" fillId="33" borderId="0" xfId="0" applyFont="1" applyFill="1" applyBorder="1" applyAlignment="1">
      <alignment/>
    </xf>
    <xf numFmtId="0" fontId="18" fillId="33" borderId="23" xfId="0" applyFont="1" applyFill="1" applyBorder="1" applyAlignment="1">
      <alignment/>
    </xf>
    <xf numFmtId="0" fontId="20" fillId="33" borderId="0" xfId="0" applyFont="1" applyFill="1" applyBorder="1" applyAlignment="1">
      <alignment/>
    </xf>
    <xf numFmtId="0" fontId="18" fillId="33" borderId="24" xfId="0" applyFont="1" applyFill="1" applyBorder="1" applyAlignment="1">
      <alignment/>
    </xf>
    <xf numFmtId="0" fontId="18" fillId="33" borderId="25" xfId="0" applyFont="1" applyFill="1" applyBorder="1" applyAlignment="1">
      <alignment/>
    </xf>
    <xf numFmtId="0" fontId="18" fillId="33" borderId="26" xfId="0" applyFont="1" applyFill="1" applyBorder="1" applyAlignment="1">
      <alignment/>
    </xf>
    <xf numFmtId="0" fontId="18" fillId="34" borderId="22" xfId="0" applyFont="1" applyFill="1" applyBorder="1" applyAlignment="1">
      <alignment/>
    </xf>
    <xf numFmtId="0" fontId="18" fillId="34" borderId="0" xfId="0" applyFont="1" applyFill="1" applyBorder="1" applyAlignment="1">
      <alignment/>
    </xf>
    <xf numFmtId="0" fontId="18" fillId="35" borderId="0" xfId="0" applyFont="1" applyFill="1" applyBorder="1" applyAlignment="1">
      <alignment horizontal="center"/>
    </xf>
    <xf numFmtId="0" fontId="18" fillId="34" borderId="23" xfId="0" applyFont="1" applyFill="1" applyBorder="1" applyAlignment="1">
      <alignment/>
    </xf>
    <xf numFmtId="0" fontId="22" fillId="34" borderId="0" xfId="0" applyFont="1" applyFill="1" applyBorder="1" applyAlignment="1">
      <alignment horizontal="center"/>
    </xf>
    <xf numFmtId="0" fontId="22" fillId="0" borderId="0" xfId="0" applyFont="1" applyFill="1" applyBorder="1" applyAlignment="1">
      <alignment horizontal="center"/>
    </xf>
    <xf numFmtId="0" fontId="18" fillId="34" borderId="0" xfId="0" applyFont="1" applyFill="1" applyAlignment="1">
      <alignment/>
    </xf>
    <xf numFmtId="0" fontId="22" fillId="34" borderId="0" xfId="0" applyFont="1" applyFill="1" applyBorder="1" applyAlignment="1">
      <alignment/>
    </xf>
    <xf numFmtId="171" fontId="18" fillId="34" borderId="0" xfId="79" applyFont="1" applyFill="1" applyBorder="1" applyAlignment="1">
      <alignment/>
    </xf>
    <xf numFmtId="0" fontId="18" fillId="32" borderId="0" xfId="0" applyFont="1" applyFill="1" applyBorder="1" applyAlignment="1">
      <alignment/>
    </xf>
    <xf numFmtId="3" fontId="18" fillId="34" borderId="0" xfId="0" applyNumberFormat="1" applyFont="1" applyFill="1" applyAlignment="1">
      <alignment/>
    </xf>
    <xf numFmtId="3" fontId="18" fillId="34" borderId="0" xfId="79" applyNumberFormat="1" applyFont="1" applyFill="1" applyBorder="1" applyAlignment="1">
      <alignment/>
    </xf>
    <xf numFmtId="0" fontId="20" fillId="34" borderId="0" xfId="0" applyFont="1" applyFill="1" applyBorder="1" applyAlignment="1">
      <alignment horizontal="right"/>
    </xf>
    <xf numFmtId="37" fontId="20" fillId="34" borderId="28" xfId="79" applyNumberFormat="1" applyFont="1" applyFill="1" applyBorder="1" applyAlignment="1">
      <alignment/>
    </xf>
    <xf numFmtId="37" fontId="18" fillId="34" borderId="0" xfId="79" applyNumberFormat="1" applyFont="1" applyFill="1" applyBorder="1" applyAlignment="1">
      <alignment/>
    </xf>
    <xf numFmtId="3" fontId="20" fillId="34" borderId="28" xfId="79" applyNumberFormat="1" applyFont="1" applyFill="1" applyBorder="1" applyAlignment="1">
      <alignment/>
    </xf>
    <xf numFmtId="0" fontId="21" fillId="34" borderId="0" xfId="0" applyFont="1" applyFill="1" applyBorder="1" applyAlignment="1">
      <alignment horizontal="right"/>
    </xf>
    <xf numFmtId="3" fontId="20" fillId="34" borderId="0" xfId="79" applyNumberFormat="1" applyFont="1" applyFill="1" applyBorder="1" applyAlignment="1">
      <alignment/>
    </xf>
    <xf numFmtId="171" fontId="18" fillId="34" borderId="0" xfId="79" applyFont="1" applyFill="1" applyAlignment="1">
      <alignment/>
    </xf>
    <xf numFmtId="171" fontId="18" fillId="34" borderId="0" xfId="79" applyFont="1" applyFill="1" applyBorder="1" applyAlignment="1">
      <alignment horizontal="left"/>
    </xf>
    <xf numFmtId="37" fontId="18" fillId="34" borderId="0" xfId="79" applyNumberFormat="1" applyFont="1" applyFill="1" applyBorder="1" applyAlignment="1">
      <alignment horizontal="right"/>
    </xf>
    <xf numFmtId="171" fontId="18" fillId="0" borderId="0" xfId="79" applyFont="1" applyFill="1" applyBorder="1" applyAlignment="1">
      <alignment/>
    </xf>
    <xf numFmtId="171" fontId="18" fillId="34" borderId="0" xfId="79" applyFont="1" applyFill="1" applyBorder="1" applyAlignment="1">
      <alignment/>
    </xf>
    <xf numFmtId="37" fontId="18" fillId="35" borderId="0" xfId="79" applyNumberFormat="1" applyFont="1" applyFill="1" applyBorder="1" applyAlignment="1">
      <alignment horizontal="right"/>
    </xf>
    <xf numFmtId="0" fontId="18" fillId="35" borderId="0" xfId="0" applyFont="1" applyFill="1" applyBorder="1" applyAlignment="1">
      <alignment/>
    </xf>
    <xf numFmtId="171" fontId="18" fillId="32" borderId="0" xfId="79" applyFont="1" applyFill="1" applyBorder="1" applyAlignment="1">
      <alignment/>
    </xf>
    <xf numFmtId="0" fontId="18" fillId="0" borderId="0" xfId="0" applyFont="1" applyFill="1" applyAlignment="1">
      <alignment/>
    </xf>
    <xf numFmtId="37" fontId="18" fillId="34" borderId="27" xfId="79" applyNumberFormat="1" applyFont="1" applyFill="1" applyBorder="1" applyAlignment="1">
      <alignment horizontal="right"/>
    </xf>
    <xf numFmtId="37" fontId="20" fillId="34" borderId="0" xfId="79" applyNumberFormat="1" applyFont="1" applyFill="1" applyBorder="1" applyAlignment="1">
      <alignment horizontal="right"/>
    </xf>
    <xf numFmtId="0" fontId="20" fillId="34" borderId="0" xfId="0" applyFont="1" applyFill="1" applyAlignment="1">
      <alignment/>
    </xf>
    <xf numFmtId="171" fontId="18" fillId="32" borderId="0" xfId="79" applyFont="1" applyFill="1" applyBorder="1" applyAlignment="1">
      <alignment horizontal="left"/>
    </xf>
    <xf numFmtId="37" fontId="18" fillId="0" borderId="0" xfId="0" applyNumberFormat="1" applyFont="1" applyAlignment="1">
      <alignment/>
    </xf>
    <xf numFmtId="203" fontId="20" fillId="34" borderId="0" xfId="79" applyNumberFormat="1" applyFont="1" applyFill="1" applyBorder="1" applyAlignment="1">
      <alignment horizontal="right"/>
    </xf>
    <xf numFmtId="0" fontId="20" fillId="34" borderId="0" xfId="0" applyFont="1" applyFill="1" applyBorder="1" applyAlignment="1">
      <alignment horizontal="left"/>
    </xf>
    <xf numFmtId="0" fontId="18" fillId="34" borderId="0" xfId="0" applyFont="1" applyFill="1" applyBorder="1" applyAlignment="1">
      <alignment horizontal="left"/>
    </xf>
    <xf numFmtId="180" fontId="18" fillId="34" borderId="0" xfId="0" applyNumberFormat="1" applyFont="1" applyFill="1" applyBorder="1" applyAlignment="1">
      <alignment/>
    </xf>
    <xf numFmtId="0" fontId="18" fillId="34" borderId="24" xfId="0" applyFont="1" applyFill="1" applyBorder="1" applyAlignment="1">
      <alignment/>
    </xf>
    <xf numFmtId="0" fontId="18" fillId="34" borderId="25" xfId="0" applyFont="1" applyFill="1" applyBorder="1" applyAlignment="1">
      <alignment/>
    </xf>
    <xf numFmtId="180" fontId="18" fillId="34" borderId="25" xfId="0" applyNumberFormat="1" applyFont="1" applyFill="1" applyBorder="1" applyAlignment="1">
      <alignment/>
    </xf>
    <xf numFmtId="0" fontId="18" fillId="34" borderId="26" xfId="0" applyFont="1" applyFill="1" applyBorder="1" applyAlignment="1">
      <alignment/>
    </xf>
    <xf numFmtId="0" fontId="15" fillId="0" borderId="0" xfId="0" applyFont="1" applyBorder="1" applyAlignment="1">
      <alignment/>
    </xf>
    <xf numFmtId="171" fontId="15" fillId="0" borderId="0" xfId="63" applyFont="1" applyBorder="1" applyAlignment="1">
      <alignment/>
    </xf>
    <xf numFmtId="180" fontId="15" fillId="0" borderId="0" xfId="0" applyNumberFormat="1" applyFont="1" applyBorder="1" applyAlignment="1">
      <alignment/>
    </xf>
    <xf numFmtId="0" fontId="19" fillId="0" borderId="0" xfId="0" applyFont="1" applyBorder="1" applyAlignment="1">
      <alignment/>
    </xf>
    <xf numFmtId="171" fontId="15" fillId="0" borderId="0" xfId="63" applyFont="1" applyAlignment="1">
      <alignment/>
    </xf>
    <xf numFmtId="171" fontId="19" fillId="0" borderId="0" xfId="63" applyFont="1" applyBorder="1" applyAlignment="1">
      <alignment/>
    </xf>
    <xf numFmtId="0" fontId="3" fillId="0" borderId="0" xfId="0" applyFont="1" applyAlignment="1">
      <alignment/>
    </xf>
    <xf numFmtId="0" fontId="19" fillId="0" borderId="0" xfId="0" applyFont="1" applyAlignment="1">
      <alignment/>
    </xf>
    <xf numFmtId="40" fontId="18" fillId="0" borderId="0" xfId="0" applyNumberFormat="1" applyFont="1" applyAlignment="1">
      <alignment/>
    </xf>
    <xf numFmtId="171" fontId="19" fillId="0" borderId="0" xfId="63" applyFont="1" applyBorder="1" applyAlignment="1">
      <alignment horizontal="right"/>
    </xf>
    <xf numFmtId="171" fontId="15" fillId="0" borderId="0" xfId="63" applyFont="1" applyBorder="1" applyAlignment="1">
      <alignment/>
    </xf>
    <xf numFmtId="171" fontId="15" fillId="0" borderId="0" xfId="63" applyFont="1" applyAlignment="1">
      <alignment/>
    </xf>
    <xf numFmtId="171" fontId="3" fillId="0" borderId="0" xfId="63" applyFont="1" applyAlignment="1">
      <alignment horizontal="left"/>
    </xf>
    <xf numFmtId="171" fontId="19" fillId="0" borderId="0" xfId="63" applyFont="1" applyAlignment="1">
      <alignment/>
    </xf>
    <xf numFmtId="181" fontId="15" fillId="0" borderId="0" xfId="0" applyNumberFormat="1" applyFont="1" applyAlignment="1">
      <alignment/>
    </xf>
    <xf numFmtId="181" fontId="18" fillId="0" borderId="0" xfId="0" applyNumberFormat="1" applyFont="1" applyAlignment="1">
      <alignment/>
    </xf>
    <xf numFmtId="0" fontId="20" fillId="34" borderId="22" xfId="0" applyFont="1" applyFill="1" applyBorder="1" applyAlignment="1">
      <alignment horizontal="center"/>
    </xf>
    <xf numFmtId="0" fontId="20" fillId="34" borderId="0" xfId="0" applyFont="1" applyFill="1" applyBorder="1" applyAlignment="1">
      <alignment horizontal="center"/>
    </xf>
    <xf numFmtId="0" fontId="20" fillId="0" borderId="0" xfId="0" applyFont="1" applyFill="1" applyBorder="1" applyAlignment="1">
      <alignment horizontal="center"/>
    </xf>
    <xf numFmtId="0" fontId="20" fillId="34" borderId="23" xfId="0" applyFont="1" applyFill="1" applyBorder="1" applyAlignment="1">
      <alignment horizontal="center"/>
    </xf>
    <xf numFmtId="0" fontId="20" fillId="35" borderId="0" xfId="0" applyFont="1" applyFill="1" applyBorder="1" applyAlignment="1">
      <alignment horizontal="center"/>
    </xf>
    <xf numFmtId="0" fontId="22" fillId="35" borderId="0" xfId="0" applyFont="1" applyFill="1" applyBorder="1" applyAlignment="1">
      <alignment horizontal="center"/>
    </xf>
    <xf numFmtId="171" fontId="20" fillId="0" borderId="0" xfId="79" applyFont="1" applyAlignment="1">
      <alignment/>
    </xf>
    <xf numFmtId="3" fontId="18" fillId="34" borderId="0" xfId="79" applyNumberFormat="1" applyFont="1" applyFill="1" applyBorder="1" applyAlignment="1">
      <alignment horizontal="right"/>
    </xf>
    <xf numFmtId="3" fontId="18" fillId="35" borderId="0" xfId="79" applyNumberFormat="1" applyFont="1" applyFill="1" applyBorder="1" applyAlignment="1">
      <alignment horizontal="right"/>
    </xf>
    <xf numFmtId="180" fontId="20" fillId="34" borderId="0" xfId="79" applyNumberFormat="1" applyFont="1" applyFill="1" applyBorder="1" applyAlignment="1">
      <alignment/>
    </xf>
    <xf numFmtId="171" fontId="5" fillId="0" borderId="0" xfId="79" applyFont="1" applyAlignment="1">
      <alignment/>
    </xf>
    <xf numFmtId="0" fontId="18" fillId="35" borderId="0" xfId="0" applyFont="1" applyFill="1" applyAlignment="1">
      <alignment/>
    </xf>
    <xf numFmtId="3" fontId="18" fillId="35" borderId="27" xfId="79" applyNumberFormat="1" applyFont="1" applyFill="1" applyBorder="1" applyAlignment="1">
      <alignment horizontal="right"/>
    </xf>
    <xf numFmtId="180" fontId="20" fillId="34" borderId="29" xfId="79" applyNumberFormat="1" applyFont="1" applyFill="1" applyBorder="1" applyAlignment="1">
      <alignment/>
    </xf>
    <xf numFmtId="3" fontId="20" fillId="35" borderId="30" xfId="79" applyNumberFormat="1" applyFont="1" applyFill="1" applyBorder="1" applyAlignment="1">
      <alignment/>
    </xf>
    <xf numFmtId="0" fontId="20" fillId="34" borderId="0" xfId="0" applyFont="1" applyFill="1" applyBorder="1" applyAlignment="1">
      <alignment/>
    </xf>
    <xf numFmtId="3" fontId="18" fillId="35" borderId="0" xfId="79" applyNumberFormat="1" applyFont="1" applyFill="1" applyBorder="1" applyAlignment="1">
      <alignment/>
    </xf>
    <xf numFmtId="180" fontId="18" fillId="34" borderId="0" xfId="79" applyNumberFormat="1" applyFont="1" applyFill="1" applyBorder="1" applyAlignment="1">
      <alignment/>
    </xf>
    <xf numFmtId="0" fontId="18" fillId="0" borderId="0" xfId="0" applyFont="1" applyFill="1" applyBorder="1" applyAlignment="1">
      <alignment/>
    </xf>
    <xf numFmtId="0" fontId="18" fillId="32" borderId="0" xfId="0" applyFont="1" applyFill="1" applyBorder="1" applyAlignment="1">
      <alignment horizontal="left"/>
    </xf>
    <xf numFmtId="0" fontId="18" fillId="34" borderId="0" xfId="0" applyFont="1" applyFill="1" applyBorder="1" applyAlignment="1">
      <alignment horizontal="right"/>
    </xf>
    <xf numFmtId="3" fontId="18" fillId="34" borderId="0" xfId="0" applyNumberFormat="1" applyFont="1" applyFill="1" applyBorder="1" applyAlignment="1">
      <alignment horizontal="right"/>
    </xf>
    <xf numFmtId="3" fontId="18" fillId="35" borderId="0" xfId="0" applyNumberFormat="1" applyFont="1" applyFill="1" applyBorder="1" applyAlignment="1">
      <alignment horizontal="right"/>
    </xf>
    <xf numFmtId="0" fontId="18" fillId="35" borderId="0" xfId="0" applyFont="1" applyFill="1" applyBorder="1" applyAlignment="1">
      <alignment horizontal="left"/>
    </xf>
    <xf numFmtId="0" fontId="25" fillId="34" borderId="0" xfId="0" applyFont="1" applyFill="1" applyBorder="1" applyAlignment="1">
      <alignment horizontal="right"/>
    </xf>
    <xf numFmtId="3" fontId="25" fillId="34" borderId="0" xfId="0" applyNumberFormat="1" applyFont="1" applyFill="1" applyBorder="1" applyAlignment="1">
      <alignment horizontal="right"/>
    </xf>
    <xf numFmtId="3" fontId="18" fillId="34" borderId="0" xfId="0" applyNumberFormat="1" applyFont="1" applyFill="1" applyBorder="1" applyAlignment="1">
      <alignment/>
    </xf>
    <xf numFmtId="3" fontId="18" fillId="35" borderId="0" xfId="0" applyNumberFormat="1" applyFont="1" applyFill="1" applyBorder="1" applyAlignment="1">
      <alignment/>
    </xf>
    <xf numFmtId="3" fontId="18" fillId="35" borderId="27" xfId="0" applyNumberFormat="1" applyFont="1" applyFill="1" applyBorder="1" applyAlignment="1">
      <alignment/>
    </xf>
    <xf numFmtId="0" fontId="20" fillId="35" borderId="0" xfId="0" applyFont="1" applyFill="1" applyAlignment="1">
      <alignment/>
    </xf>
    <xf numFmtId="37" fontId="20" fillId="34" borderId="27" xfId="79" applyNumberFormat="1" applyFont="1" applyFill="1" applyBorder="1" applyAlignment="1">
      <alignment/>
    </xf>
    <xf numFmtId="37" fontId="20" fillId="35" borderId="27" xfId="79" applyNumberFormat="1" applyFont="1" applyFill="1" applyBorder="1" applyAlignment="1">
      <alignment/>
    </xf>
    <xf numFmtId="0" fontId="25" fillId="34" borderId="0" xfId="0" applyFont="1" applyFill="1" applyBorder="1" applyAlignment="1">
      <alignment horizontal="center"/>
    </xf>
    <xf numFmtId="180" fontId="18" fillId="35" borderId="0" xfId="79" applyNumberFormat="1" applyFont="1" applyFill="1" applyBorder="1" applyAlignment="1">
      <alignment/>
    </xf>
    <xf numFmtId="180" fontId="18" fillId="35" borderId="0" xfId="79" applyNumberFormat="1" applyFont="1" applyFill="1" applyBorder="1" applyAlignment="1">
      <alignment horizontal="right"/>
    </xf>
    <xf numFmtId="0" fontId="20" fillId="35" borderId="0" xfId="0" applyFont="1" applyFill="1" applyBorder="1" applyAlignment="1">
      <alignment/>
    </xf>
    <xf numFmtId="0" fontId="25" fillId="34" borderId="0" xfId="0" applyFont="1" applyFill="1" applyBorder="1" applyAlignment="1">
      <alignment horizontal="left"/>
    </xf>
    <xf numFmtId="180" fontId="25" fillId="34" borderId="0" xfId="79" applyNumberFormat="1" applyFont="1" applyFill="1" applyBorder="1" applyAlignment="1">
      <alignment horizontal="left"/>
    </xf>
    <xf numFmtId="180" fontId="21" fillId="34" borderId="0" xfId="79" applyNumberFormat="1" applyFont="1" applyFill="1" applyBorder="1" applyAlignment="1">
      <alignment/>
    </xf>
    <xf numFmtId="180" fontId="18" fillId="34" borderId="0" xfId="79" applyNumberFormat="1" applyFont="1" applyFill="1" applyBorder="1" applyAlignment="1">
      <alignment horizontal="left"/>
    </xf>
    <xf numFmtId="180" fontId="18" fillId="0" borderId="0" xfId="0" applyNumberFormat="1" applyFont="1" applyFill="1" applyAlignment="1">
      <alignment/>
    </xf>
    <xf numFmtId="0" fontId="26" fillId="34" borderId="0" xfId="0" applyFont="1" applyFill="1" applyBorder="1" applyAlignment="1">
      <alignment horizontal="left"/>
    </xf>
    <xf numFmtId="180" fontId="18" fillId="35" borderId="27" xfId="79" applyNumberFormat="1" applyFont="1" applyFill="1" applyBorder="1" applyAlignment="1">
      <alignment/>
    </xf>
    <xf numFmtId="3" fontId="20" fillId="35" borderId="0" xfId="79" applyNumberFormat="1" applyFont="1" applyFill="1" applyBorder="1" applyAlignment="1">
      <alignment/>
    </xf>
    <xf numFmtId="180" fontId="20" fillId="34" borderId="0" xfId="79" applyNumberFormat="1" applyFont="1" applyFill="1" applyBorder="1" applyAlignment="1">
      <alignment horizontal="left"/>
    </xf>
    <xf numFmtId="37" fontId="18" fillId="35" borderId="25" xfId="0" applyNumberFormat="1" applyFont="1" applyFill="1" applyBorder="1" applyAlignment="1">
      <alignment/>
    </xf>
    <xf numFmtId="37" fontId="18" fillId="0" borderId="0" xfId="0" applyNumberFormat="1" applyFont="1" applyFill="1" applyAlignment="1">
      <alignment/>
    </xf>
    <xf numFmtId="180" fontId="20" fillId="0" borderId="0" xfId="79" applyNumberFormat="1" applyFont="1" applyAlignment="1">
      <alignment horizontal="center"/>
    </xf>
    <xf numFmtId="180" fontId="20" fillId="0" borderId="0" xfId="79" applyNumberFormat="1" applyFont="1" applyAlignment="1">
      <alignment horizontal="left"/>
    </xf>
    <xf numFmtId="40" fontId="18" fillId="0" borderId="0" xfId="0" applyNumberFormat="1" applyFont="1" applyFill="1" applyAlignment="1">
      <alignment/>
    </xf>
    <xf numFmtId="171" fontId="19" fillId="0" borderId="0" xfId="63" applyFont="1" applyBorder="1" applyAlignment="1">
      <alignment/>
    </xf>
    <xf numFmtId="171" fontId="20" fillId="0" borderId="0" xfId="79" applyFont="1" applyAlignment="1">
      <alignment horizontal="center"/>
    </xf>
    <xf numFmtId="171" fontId="3" fillId="0" borderId="0" xfId="63" applyFont="1" applyAlignment="1">
      <alignment/>
    </xf>
    <xf numFmtId="171" fontId="20" fillId="0" borderId="0" xfId="79" applyFont="1" applyAlignment="1">
      <alignment/>
    </xf>
    <xf numFmtId="181" fontId="18" fillId="0" borderId="0" xfId="0" applyNumberFormat="1" applyFont="1" applyFill="1" applyAlignment="1">
      <alignment/>
    </xf>
    <xf numFmtId="0" fontId="18" fillId="0" borderId="0" xfId="0" applyFont="1" applyFill="1" applyAlignment="1">
      <alignment horizontal="fill"/>
    </xf>
    <xf numFmtId="0" fontId="18" fillId="0" borderId="0" xfId="0" applyFont="1" applyAlignment="1">
      <alignment horizontal="fill"/>
    </xf>
    <xf numFmtId="171" fontId="15" fillId="0" borderId="0" xfId="79" applyFont="1" applyFill="1" applyAlignment="1">
      <alignment/>
    </xf>
    <xf numFmtId="181" fontId="20" fillId="0" borderId="0" xfId="0" applyNumberFormat="1" applyFont="1" applyFill="1" applyAlignment="1">
      <alignment/>
    </xf>
    <xf numFmtId="0" fontId="18" fillId="0" borderId="0" xfId="0" applyFont="1" applyFill="1" applyBorder="1" applyAlignment="1">
      <alignment horizontal="left"/>
    </xf>
    <xf numFmtId="181" fontId="27" fillId="0" borderId="0" xfId="0" applyNumberFormat="1" applyFont="1" applyAlignment="1">
      <alignment/>
    </xf>
    <xf numFmtId="171" fontId="5" fillId="0" borderId="0" xfId="63" applyFont="1" applyAlignment="1">
      <alignment/>
    </xf>
    <xf numFmtId="171" fontId="5" fillId="0" borderId="0" xfId="63" applyFont="1" applyFill="1" applyBorder="1" applyAlignment="1">
      <alignment/>
    </xf>
    <xf numFmtId="0" fontId="5" fillId="33" borderId="31" xfId="63" applyNumberFormat="1" applyFont="1" applyFill="1" applyBorder="1" applyAlignment="1">
      <alignment/>
    </xf>
    <xf numFmtId="0" fontId="5" fillId="33" borderId="32" xfId="63" applyNumberFormat="1" applyFont="1" applyFill="1" applyBorder="1" applyAlignment="1">
      <alignment/>
    </xf>
    <xf numFmtId="0" fontId="5" fillId="33" borderId="33" xfId="63" applyNumberFormat="1" applyFont="1" applyFill="1" applyBorder="1" applyAlignment="1">
      <alignment/>
    </xf>
    <xf numFmtId="0" fontId="5" fillId="0" borderId="0" xfId="63" applyNumberFormat="1" applyFont="1" applyFill="1" applyBorder="1" applyAlignment="1">
      <alignment/>
    </xf>
    <xf numFmtId="0" fontId="5" fillId="33" borderId="34" xfId="63" applyNumberFormat="1" applyFont="1" applyFill="1" applyBorder="1" applyAlignment="1">
      <alignment/>
    </xf>
    <xf numFmtId="0" fontId="5" fillId="33" borderId="0" xfId="63" applyNumberFormat="1" applyFont="1" applyFill="1" applyBorder="1" applyAlignment="1">
      <alignment/>
    </xf>
    <xf numFmtId="0" fontId="5" fillId="33" borderId="35" xfId="63" applyNumberFormat="1" applyFont="1" applyFill="1" applyBorder="1" applyAlignment="1">
      <alignment/>
    </xf>
    <xf numFmtId="0" fontId="5" fillId="33" borderId="36" xfId="63" applyNumberFormat="1" applyFont="1" applyFill="1" applyBorder="1" applyAlignment="1">
      <alignment/>
    </xf>
    <xf numFmtId="0" fontId="5" fillId="33" borderId="25" xfId="63" applyNumberFormat="1" applyFont="1" applyFill="1" applyBorder="1" applyAlignment="1">
      <alignment/>
    </xf>
    <xf numFmtId="0" fontId="5" fillId="33" borderId="37" xfId="63" applyNumberFormat="1" applyFont="1" applyFill="1" applyBorder="1" applyAlignment="1">
      <alignment/>
    </xf>
    <xf numFmtId="0" fontId="5" fillId="34" borderId="34" xfId="63" applyNumberFormat="1" applyFont="1" applyFill="1" applyBorder="1" applyAlignment="1">
      <alignment/>
    </xf>
    <xf numFmtId="0" fontId="5" fillId="34" borderId="0" xfId="63" applyNumberFormat="1" applyFont="1" applyFill="1" applyBorder="1" applyAlignment="1">
      <alignment horizontal="center"/>
    </xf>
    <xf numFmtId="0" fontId="5" fillId="34" borderId="0" xfId="63" applyNumberFormat="1" applyFont="1" applyFill="1" applyBorder="1" applyAlignment="1">
      <alignment/>
    </xf>
    <xf numFmtId="0" fontId="5" fillId="34" borderId="35" xfId="63" applyNumberFormat="1" applyFont="1" applyFill="1" applyBorder="1" applyAlignment="1">
      <alignment/>
    </xf>
    <xf numFmtId="0" fontId="25" fillId="34" borderId="0" xfId="63" applyNumberFormat="1" applyFont="1" applyFill="1" applyBorder="1" applyAlignment="1">
      <alignment horizontal="center"/>
    </xf>
    <xf numFmtId="0" fontId="25" fillId="34" borderId="0" xfId="63" applyNumberFormat="1" applyFont="1" applyFill="1" applyBorder="1" applyAlignment="1">
      <alignment/>
    </xf>
    <xf numFmtId="0" fontId="18" fillId="34" borderId="0" xfId="63" applyNumberFormat="1" applyFont="1" applyFill="1" applyBorder="1" applyAlignment="1">
      <alignment/>
    </xf>
    <xf numFmtId="0" fontId="18" fillId="34" borderId="0" xfId="63" applyNumberFormat="1" applyFont="1" applyFill="1" applyBorder="1" applyAlignment="1">
      <alignment horizontal="center"/>
    </xf>
    <xf numFmtId="0" fontId="20" fillId="34" borderId="0" xfId="63" applyNumberFormat="1" applyFont="1" applyFill="1" applyBorder="1" applyAlignment="1">
      <alignment horizontal="center"/>
    </xf>
    <xf numFmtId="171" fontId="18" fillId="34" borderId="0" xfId="63" applyFont="1" applyFill="1" applyBorder="1" applyAlignment="1">
      <alignment horizontal="center"/>
    </xf>
    <xf numFmtId="171" fontId="5" fillId="0" borderId="0" xfId="63" applyFont="1" applyFill="1" applyAlignment="1">
      <alignment/>
    </xf>
    <xf numFmtId="0" fontId="21" fillId="34" borderId="0" xfId="63" applyNumberFormat="1" applyFont="1" applyFill="1" applyBorder="1" applyAlignment="1">
      <alignment/>
    </xf>
    <xf numFmtId="171" fontId="18" fillId="34" borderId="0" xfId="63" applyFont="1" applyFill="1" applyBorder="1" applyAlignment="1">
      <alignment/>
    </xf>
    <xf numFmtId="0" fontId="26" fillId="34" borderId="0" xfId="63" applyNumberFormat="1" applyFont="1" applyFill="1" applyBorder="1" applyAlignment="1">
      <alignment/>
    </xf>
    <xf numFmtId="169" fontId="18" fillId="34" borderId="0" xfId="63" applyNumberFormat="1" applyFont="1" applyFill="1" applyBorder="1" applyAlignment="1">
      <alignment/>
    </xf>
    <xf numFmtId="0" fontId="0" fillId="0" borderId="0" xfId="0" applyAlignment="1">
      <alignment horizontal="left"/>
    </xf>
    <xf numFmtId="171" fontId="18" fillId="0" borderId="0" xfId="63" applyFont="1" applyBorder="1" applyAlignment="1">
      <alignment/>
    </xf>
    <xf numFmtId="171" fontId="5" fillId="0" borderId="0" xfId="63" applyNumberFormat="1" applyFont="1" applyBorder="1" applyAlignment="1">
      <alignment/>
    </xf>
    <xf numFmtId="0" fontId="5" fillId="34" borderId="38" xfId="63" applyNumberFormat="1" applyFont="1" applyFill="1" applyBorder="1" applyAlignment="1">
      <alignment/>
    </xf>
    <xf numFmtId="171" fontId="18" fillId="34" borderId="30" xfId="63" applyFont="1" applyFill="1" applyBorder="1" applyAlignment="1">
      <alignment horizontal="center"/>
    </xf>
    <xf numFmtId="171" fontId="18" fillId="34" borderId="30" xfId="63" applyFont="1" applyFill="1" applyBorder="1" applyAlignment="1">
      <alignment/>
    </xf>
    <xf numFmtId="180" fontId="18" fillId="34" borderId="30" xfId="63" applyNumberFormat="1" applyFont="1" applyFill="1" applyBorder="1" applyAlignment="1">
      <alignment/>
    </xf>
    <xf numFmtId="0" fontId="5" fillId="34" borderId="39" xfId="63" applyNumberFormat="1" applyFont="1" applyFill="1" applyBorder="1" applyAlignment="1">
      <alignment/>
    </xf>
    <xf numFmtId="171" fontId="20" fillId="34" borderId="0" xfId="63" applyFont="1" applyFill="1" applyBorder="1" applyAlignment="1">
      <alignment horizontal="center"/>
    </xf>
    <xf numFmtId="0" fontId="20" fillId="34" borderId="0" xfId="63" applyNumberFormat="1" applyFont="1" applyFill="1" applyBorder="1" applyAlignment="1">
      <alignment/>
    </xf>
    <xf numFmtId="0" fontId="18" fillId="0" borderId="0" xfId="63" applyNumberFormat="1" applyFont="1" applyFill="1" applyBorder="1" applyAlignment="1">
      <alignment/>
    </xf>
    <xf numFmtId="169" fontId="20" fillId="34" borderId="0" xfId="63" applyNumberFormat="1" applyFont="1" applyFill="1" applyBorder="1" applyAlignment="1">
      <alignment/>
    </xf>
    <xf numFmtId="171" fontId="20" fillId="34" borderId="0" xfId="63" applyNumberFormat="1" applyFont="1" applyFill="1" applyBorder="1" applyAlignment="1">
      <alignment/>
    </xf>
    <xf numFmtId="171" fontId="25" fillId="34" borderId="0" xfId="63" applyFont="1" applyFill="1" applyBorder="1" applyAlignment="1">
      <alignment/>
    </xf>
    <xf numFmtId="181" fontId="28" fillId="0" borderId="0" xfId="0" applyNumberFormat="1" applyFont="1" applyBorder="1" applyAlignment="1">
      <alignment/>
    </xf>
    <xf numFmtId="0" fontId="5" fillId="0" borderId="0" xfId="63" applyNumberFormat="1" applyFont="1" applyBorder="1" applyAlignment="1">
      <alignment/>
    </xf>
    <xf numFmtId="171" fontId="18" fillId="34" borderId="0" xfId="63" applyNumberFormat="1" applyFont="1" applyFill="1" applyBorder="1" applyAlignment="1">
      <alignment/>
    </xf>
    <xf numFmtId="3" fontId="18" fillId="34" borderId="0" xfId="63" applyNumberFormat="1" applyFont="1" applyFill="1" applyBorder="1" applyAlignment="1">
      <alignment/>
    </xf>
    <xf numFmtId="3" fontId="18" fillId="0" borderId="0" xfId="63" applyNumberFormat="1" applyFont="1" applyFill="1" applyBorder="1" applyAlignment="1">
      <alignment/>
    </xf>
    <xf numFmtId="180" fontId="18" fillId="0" borderId="0" xfId="63" applyNumberFormat="1" applyFont="1" applyFill="1" applyBorder="1" applyAlignment="1">
      <alignment/>
    </xf>
    <xf numFmtId="0" fontId="18" fillId="34" borderId="30" xfId="63" applyNumberFormat="1" applyFont="1" applyFill="1" applyBorder="1" applyAlignment="1">
      <alignment/>
    </xf>
    <xf numFmtId="3" fontId="18" fillId="34" borderId="30" xfId="63" applyNumberFormat="1" applyFont="1" applyFill="1" applyBorder="1" applyAlignment="1">
      <alignment/>
    </xf>
    <xf numFmtId="0" fontId="5" fillId="34" borderId="0" xfId="0" applyFont="1" applyFill="1" applyBorder="1" applyAlignment="1">
      <alignment/>
    </xf>
    <xf numFmtId="37" fontId="5" fillId="0" borderId="0" xfId="63" applyNumberFormat="1" applyFont="1" applyFill="1" applyBorder="1" applyAlignment="1">
      <alignment/>
    </xf>
    <xf numFmtId="14" fontId="5" fillId="0" borderId="0" xfId="63" applyNumberFormat="1" applyFont="1" applyFill="1" applyBorder="1" applyAlignment="1">
      <alignment/>
    </xf>
    <xf numFmtId="0" fontId="5" fillId="0" borderId="0" xfId="63" applyNumberFormat="1" applyFont="1" applyFill="1" applyBorder="1" applyAlignment="1">
      <alignment horizontal="left"/>
    </xf>
    <xf numFmtId="180" fontId="5" fillId="0" borderId="0" xfId="63" applyNumberFormat="1" applyFont="1" applyFill="1" applyBorder="1" applyAlignment="1">
      <alignment/>
    </xf>
    <xf numFmtId="10" fontId="5" fillId="0" borderId="0" xfId="63" applyNumberFormat="1" applyFont="1" applyFill="1" applyBorder="1" applyAlignment="1">
      <alignment horizontal="center"/>
    </xf>
    <xf numFmtId="171" fontId="5" fillId="34" borderId="0" xfId="63" applyFont="1" applyFill="1" applyAlignment="1">
      <alignment/>
    </xf>
    <xf numFmtId="171" fontId="29" fillId="0" borderId="0" xfId="63" applyFont="1" applyFill="1" applyBorder="1" applyAlignment="1">
      <alignment horizontal="right"/>
    </xf>
    <xf numFmtId="171" fontId="30" fillId="34" borderId="0" xfId="63" applyFont="1" applyFill="1" applyAlignment="1">
      <alignment/>
    </xf>
    <xf numFmtId="171" fontId="29" fillId="0" borderId="0" xfId="63" applyFont="1" applyFill="1" applyBorder="1" applyAlignment="1">
      <alignment/>
    </xf>
    <xf numFmtId="0" fontId="18" fillId="33" borderId="31" xfId="63" applyNumberFormat="1" applyFont="1" applyFill="1" applyBorder="1" applyAlignment="1">
      <alignment/>
    </xf>
    <xf numFmtId="0" fontId="18" fillId="33" borderId="32" xfId="63" applyNumberFormat="1" applyFont="1" applyFill="1" applyBorder="1" applyAlignment="1">
      <alignment/>
    </xf>
    <xf numFmtId="0" fontId="18" fillId="33" borderId="33" xfId="63" applyNumberFormat="1" applyFont="1" applyFill="1" applyBorder="1" applyAlignment="1">
      <alignment/>
    </xf>
    <xf numFmtId="0" fontId="18" fillId="33" borderId="34" xfId="63" applyNumberFormat="1" applyFont="1" applyFill="1" applyBorder="1" applyAlignment="1">
      <alignment/>
    </xf>
    <xf numFmtId="0" fontId="18" fillId="33" borderId="0" xfId="63" applyNumberFormat="1" applyFont="1" applyFill="1" applyBorder="1" applyAlignment="1">
      <alignment/>
    </xf>
    <xf numFmtId="0" fontId="18" fillId="33" borderId="35" xfId="63" applyNumberFormat="1" applyFont="1" applyFill="1" applyBorder="1" applyAlignment="1">
      <alignment/>
    </xf>
    <xf numFmtId="0" fontId="20" fillId="33" borderId="0" xfId="63" applyNumberFormat="1" applyFont="1" applyFill="1" applyBorder="1" applyAlignment="1">
      <alignment/>
    </xf>
    <xf numFmtId="0" fontId="18" fillId="33" borderId="38" xfId="63" applyNumberFormat="1" applyFont="1" applyFill="1" applyBorder="1" applyAlignment="1">
      <alignment/>
    </xf>
    <xf numFmtId="0" fontId="18" fillId="33" borderId="30" xfId="63" applyNumberFormat="1" applyFont="1" applyFill="1" applyBorder="1" applyAlignment="1">
      <alignment/>
    </xf>
    <xf numFmtId="0" fontId="18" fillId="33" borderId="39" xfId="63" applyNumberFormat="1" applyFont="1" applyFill="1" applyBorder="1" applyAlignment="1">
      <alignment/>
    </xf>
    <xf numFmtId="0" fontId="20" fillId="0" borderId="0" xfId="84" applyFont="1" applyFill="1" applyAlignment="1">
      <alignment horizontal="center" wrapText="1"/>
      <protection/>
    </xf>
    <xf numFmtId="0" fontId="20" fillId="0" borderId="0" xfId="84" applyFont="1" applyFill="1" applyAlignment="1">
      <alignment horizontal="center"/>
      <protection/>
    </xf>
    <xf numFmtId="0" fontId="20" fillId="0" borderId="0" xfId="84" applyFont="1" applyFill="1" applyAlignment="1">
      <alignment horizontal="justify"/>
      <protection/>
    </xf>
    <xf numFmtId="0" fontId="18" fillId="0" borderId="0" xfId="84" applyFont="1" applyFill="1" applyAlignment="1">
      <alignment horizontal="justify"/>
      <protection/>
    </xf>
    <xf numFmtId="0" fontId="20" fillId="0" borderId="0" xfId="84" applyFont="1" applyFill="1" applyAlignment="1">
      <alignment horizontal="justify" wrapText="1"/>
      <protection/>
    </xf>
    <xf numFmtId="3" fontId="18" fillId="0" borderId="0" xfId="63" applyNumberFormat="1" applyFont="1" applyFill="1" applyAlignment="1">
      <alignment/>
    </xf>
    <xf numFmtId="3" fontId="18" fillId="0" borderId="0" xfId="63" applyNumberFormat="1" applyFont="1" applyFill="1" applyAlignment="1">
      <alignment/>
    </xf>
    <xf numFmtId="171" fontId="18" fillId="0" borderId="0" xfId="79" applyFont="1" applyFill="1" applyAlignment="1">
      <alignment/>
    </xf>
    <xf numFmtId="3" fontId="18" fillId="0" borderId="0" xfId="79" applyNumberFormat="1" applyFont="1" applyFill="1" applyAlignment="1">
      <alignment/>
    </xf>
    <xf numFmtId="0" fontId="20" fillId="0" borderId="0" xfId="84" applyFont="1" applyFill="1" applyAlignment="1">
      <alignment horizontal="left"/>
      <protection/>
    </xf>
    <xf numFmtId="3" fontId="20" fillId="35" borderId="29" xfId="63" applyNumberFormat="1" applyFont="1" applyFill="1" applyBorder="1" applyAlignment="1">
      <alignment horizontal="right"/>
    </xf>
    <xf numFmtId="3" fontId="20" fillId="0" borderId="29" xfId="63" applyNumberFormat="1" applyFont="1" applyFill="1" applyBorder="1" applyAlignment="1">
      <alignment horizontal="right"/>
    </xf>
    <xf numFmtId="0" fontId="18" fillId="0" borderId="0" xfId="84" applyFont="1" applyFill="1" applyAlignment="1">
      <alignment horizontal="left"/>
      <protection/>
    </xf>
    <xf numFmtId="3" fontId="20" fillId="0" borderId="0" xfId="84" applyNumberFormat="1" applyFont="1" applyFill="1" applyBorder="1" applyAlignment="1">
      <alignment horizontal="right"/>
      <protection/>
    </xf>
    <xf numFmtId="0" fontId="18" fillId="0" borderId="0" xfId="84" applyFont="1" applyFill="1" applyBorder="1">
      <alignment/>
      <protection/>
    </xf>
    <xf numFmtId="3" fontId="18" fillId="0" borderId="0" xfId="63" applyNumberFormat="1" applyFont="1" applyFill="1" applyAlignment="1">
      <alignment horizontal="right" vertical="top" wrapText="1"/>
    </xf>
    <xf numFmtId="3" fontId="18" fillId="0" borderId="0" xfId="84" applyNumberFormat="1" applyFont="1" applyFill="1" applyBorder="1" applyAlignment="1">
      <alignment horizontal="right"/>
      <protection/>
    </xf>
    <xf numFmtId="3" fontId="20" fillId="0" borderId="29" xfId="84" applyNumberFormat="1" applyFont="1" applyFill="1" applyBorder="1" applyAlignment="1">
      <alignment horizontal="right" wrapText="1"/>
      <protection/>
    </xf>
    <xf numFmtId="3" fontId="18" fillId="0" borderId="0" xfId="63" applyNumberFormat="1" applyFont="1" applyFill="1" applyAlignment="1">
      <alignment horizontal="right" wrapText="1"/>
    </xf>
    <xf numFmtId="3" fontId="18" fillId="0" borderId="0" xfId="84" applyNumberFormat="1" applyFont="1" applyFill="1" applyAlignment="1">
      <alignment horizontal="right" vertical="top" wrapText="1"/>
      <protection/>
    </xf>
    <xf numFmtId="3" fontId="18" fillId="0" borderId="0" xfId="84" applyNumberFormat="1" applyFont="1" applyFill="1" applyAlignment="1">
      <alignment horizontal="right" wrapText="1"/>
      <protection/>
    </xf>
    <xf numFmtId="0" fontId="18" fillId="0" borderId="0" xfId="84" applyFont="1" applyFill="1" applyAlignment="1">
      <alignment horizontal="left" wrapText="1"/>
      <protection/>
    </xf>
    <xf numFmtId="0" fontId="18" fillId="0" borderId="0" xfId="84" applyFont="1" applyFill="1" applyAlignment="1">
      <alignment horizontal="justify" wrapText="1"/>
      <protection/>
    </xf>
    <xf numFmtId="0" fontId="18" fillId="0" borderId="0" xfId="84" applyFont="1" applyFill="1" applyAlignment="1">
      <alignment horizontal="right"/>
      <protection/>
    </xf>
    <xf numFmtId="3" fontId="18" fillId="0" borderId="0" xfId="84" applyNumberFormat="1" applyFont="1" applyFill="1" applyAlignment="1">
      <alignment horizontal="right"/>
      <protection/>
    </xf>
    <xf numFmtId="0" fontId="31" fillId="0" borderId="0" xfId="84" applyFont="1" applyFill="1" applyAlignment="1">
      <alignment horizontal="center" wrapText="1"/>
      <protection/>
    </xf>
    <xf numFmtId="3" fontId="18" fillId="0" borderId="25" xfId="84" applyNumberFormat="1" applyFont="1" applyFill="1" applyBorder="1" applyAlignment="1">
      <alignment horizontal="right"/>
      <protection/>
    </xf>
    <xf numFmtId="0" fontId="20" fillId="0" borderId="0" xfId="84" applyFont="1" applyFill="1" applyAlignment="1">
      <alignment horizontal="left" wrapText="1"/>
      <protection/>
    </xf>
    <xf numFmtId="3" fontId="20" fillId="0" borderId="40" xfId="84" applyNumberFormat="1" applyFont="1" applyFill="1" applyBorder="1" applyAlignment="1">
      <alignment horizontal="right" wrapText="1"/>
      <protection/>
    </xf>
    <xf numFmtId="3" fontId="20" fillId="0" borderId="0" xfId="84" applyNumberFormat="1" applyFont="1" applyFill="1" applyBorder="1" applyAlignment="1">
      <alignment horizontal="right" wrapText="1"/>
      <protection/>
    </xf>
    <xf numFmtId="0" fontId="18" fillId="0" borderId="0" xfId="84" applyFont="1" applyFill="1" applyBorder="1" applyAlignment="1">
      <alignment horizontal="left"/>
      <protection/>
    </xf>
    <xf numFmtId="0" fontId="20" fillId="0" borderId="0" xfId="84" applyFont="1" applyFill="1" applyBorder="1" applyAlignment="1">
      <alignment horizontal="left"/>
      <protection/>
    </xf>
    <xf numFmtId="3" fontId="31" fillId="0" borderId="0" xfId="84" applyNumberFormat="1" applyFont="1" applyFill="1" applyBorder="1" applyAlignment="1">
      <alignment horizontal="right"/>
      <protection/>
    </xf>
    <xf numFmtId="3" fontId="18" fillId="0" borderId="0" xfId="84" applyNumberFormat="1" applyFont="1" applyFill="1" applyBorder="1" applyAlignment="1">
      <alignment horizontal="left" vertical="top" wrapText="1"/>
      <protection/>
    </xf>
    <xf numFmtId="4" fontId="18" fillId="0" borderId="0" xfId="84" applyNumberFormat="1" applyFont="1" applyFill="1" applyAlignment="1">
      <alignment horizontal="left"/>
      <protection/>
    </xf>
    <xf numFmtId="0" fontId="18" fillId="0" borderId="0" xfId="84" applyFont="1" applyFill="1" applyAlignment="1">
      <alignment horizontal="left" vertical="top" wrapText="1"/>
      <protection/>
    </xf>
    <xf numFmtId="3" fontId="18" fillId="0" borderId="0" xfId="84" applyNumberFormat="1" applyFont="1" applyFill="1">
      <alignment/>
      <protection/>
    </xf>
    <xf numFmtId="3" fontId="18" fillId="0" borderId="25" xfId="84" applyNumberFormat="1" applyFont="1" applyFill="1" applyBorder="1">
      <alignment/>
      <protection/>
    </xf>
    <xf numFmtId="171" fontId="18" fillId="0" borderId="0" xfId="79" applyFont="1" applyFill="1" applyAlignment="1">
      <alignment horizontal="right" vertical="top" wrapText="1"/>
    </xf>
    <xf numFmtId="4" fontId="18" fillId="0" borderId="0" xfId="84" applyNumberFormat="1" applyFont="1" applyFill="1">
      <alignment/>
      <protection/>
    </xf>
    <xf numFmtId="0" fontId="20" fillId="0" borderId="0" xfId="84" applyFont="1" applyFill="1">
      <alignment/>
      <protection/>
    </xf>
    <xf numFmtId="0" fontId="20" fillId="0" borderId="0" xfId="84" applyFont="1" applyFill="1" applyAlignment="1">
      <alignment/>
      <protection/>
    </xf>
    <xf numFmtId="0" fontId="20" fillId="0" borderId="0" xfId="84" applyFont="1" applyFill="1" applyAlignment="1">
      <alignment wrapText="1"/>
      <protection/>
    </xf>
    <xf numFmtId="3" fontId="18" fillId="0" borderId="0" xfId="84" applyNumberFormat="1" applyFont="1" applyFill="1" applyAlignment="1">
      <alignment horizontal="left" vertical="top" wrapText="1"/>
      <protection/>
    </xf>
    <xf numFmtId="3" fontId="18" fillId="0" borderId="27" xfId="84" applyNumberFormat="1" applyFont="1" applyFill="1" applyBorder="1" applyAlignment="1">
      <alignment horizontal="right"/>
      <protection/>
    </xf>
    <xf numFmtId="3" fontId="20" fillId="0" borderId="0" xfId="84" applyNumberFormat="1" applyFont="1" applyFill="1" applyAlignment="1">
      <alignment horizontal="right"/>
      <protection/>
    </xf>
    <xf numFmtId="3" fontId="20" fillId="0" borderId="0" xfId="84" applyNumberFormat="1" applyFont="1" applyFill="1" applyAlignment="1">
      <alignment horizontal="left" vertical="top" wrapText="1"/>
      <protection/>
    </xf>
    <xf numFmtId="3" fontId="20" fillId="0" borderId="40" xfId="84" applyNumberFormat="1" applyFont="1" applyFill="1" applyBorder="1" applyAlignment="1">
      <alignment horizontal="right"/>
      <protection/>
    </xf>
    <xf numFmtId="4" fontId="18" fillId="0" borderId="0" xfId="84" applyNumberFormat="1" applyFont="1" applyFill="1" applyAlignment="1">
      <alignment horizontal="right"/>
      <protection/>
    </xf>
    <xf numFmtId="169" fontId="78" fillId="0" borderId="0" xfId="84" applyNumberFormat="1" applyFont="1" applyBorder="1" applyAlignment="1">
      <alignment/>
      <protection/>
    </xf>
    <xf numFmtId="3" fontId="20" fillId="0" borderId="30" xfId="84" applyNumberFormat="1" applyFont="1" applyFill="1" applyBorder="1" applyAlignment="1">
      <alignment horizontal="right"/>
      <protection/>
    </xf>
    <xf numFmtId="4" fontId="20" fillId="0" borderId="0" xfId="84" applyNumberFormat="1" applyFont="1" applyFill="1" applyBorder="1" applyAlignment="1">
      <alignment horizontal="right"/>
      <protection/>
    </xf>
    <xf numFmtId="3" fontId="20" fillId="0" borderId="29" xfId="84" applyNumberFormat="1" applyFont="1" applyFill="1" applyBorder="1" applyAlignment="1">
      <alignment horizontal="right"/>
      <protection/>
    </xf>
    <xf numFmtId="4" fontId="18" fillId="0" borderId="0" xfId="84" applyNumberFormat="1" applyFont="1" applyFill="1" applyBorder="1" applyAlignment="1">
      <alignment horizontal="right"/>
      <protection/>
    </xf>
    <xf numFmtId="3" fontId="20" fillId="0" borderId="25" xfId="84" applyNumberFormat="1" applyFont="1" applyFill="1" applyBorder="1" applyAlignment="1">
      <alignment horizontal="right"/>
      <protection/>
    </xf>
    <xf numFmtId="4" fontId="18" fillId="35" borderId="0" xfId="84" applyNumberFormat="1" applyFont="1" applyFill="1">
      <alignment/>
      <protection/>
    </xf>
    <xf numFmtId="3" fontId="18" fillId="0" borderId="27" xfId="63" applyNumberFormat="1" applyFont="1" applyFill="1" applyBorder="1" applyAlignment="1">
      <alignment horizontal="right"/>
    </xf>
    <xf numFmtId="3" fontId="18" fillId="0" borderId="27" xfId="63" applyNumberFormat="1" applyFont="1" applyFill="1" applyBorder="1" applyAlignment="1">
      <alignment/>
    </xf>
    <xf numFmtId="3" fontId="20" fillId="0" borderId="0" xfId="84" applyNumberFormat="1" applyFont="1" applyFill="1">
      <alignment/>
      <protection/>
    </xf>
    <xf numFmtId="3" fontId="20" fillId="0" borderId="0" xfId="63" applyNumberFormat="1" applyFont="1" applyFill="1" applyAlignment="1">
      <alignment/>
    </xf>
    <xf numFmtId="3" fontId="20" fillId="0" borderId="30" xfId="84" applyNumberFormat="1" applyFont="1" applyFill="1" applyBorder="1">
      <alignment/>
      <protection/>
    </xf>
    <xf numFmtId="171" fontId="18" fillId="0" borderId="0" xfId="63" applyFont="1" applyFill="1" applyBorder="1" applyAlignment="1">
      <alignment horizontal="left"/>
    </xf>
    <xf numFmtId="0" fontId="20" fillId="0" borderId="0" xfId="84" applyFont="1" applyFill="1" applyAlignment="1">
      <alignment horizontal="center" vertical="top" wrapText="1"/>
      <protection/>
    </xf>
    <xf numFmtId="3" fontId="18" fillId="0" borderId="0" xfId="63" applyNumberFormat="1" applyFont="1" applyFill="1" applyBorder="1" applyAlignment="1">
      <alignment horizontal="right"/>
    </xf>
    <xf numFmtId="0" fontId="18" fillId="0" borderId="0" xfId="84" applyFont="1" applyFill="1" applyBorder="1" applyAlignment="1">
      <alignment horizontal="justify"/>
      <protection/>
    </xf>
    <xf numFmtId="3" fontId="18" fillId="0" borderId="0" xfId="84" applyNumberFormat="1" applyFont="1" applyFill="1" applyBorder="1" applyAlignment="1">
      <alignment horizontal="right" wrapText="1"/>
      <protection/>
    </xf>
    <xf numFmtId="0" fontId="18" fillId="35" borderId="0" xfId="84" applyFont="1" applyFill="1" applyAlignment="1">
      <alignment horizontal="justify" wrapText="1"/>
      <protection/>
    </xf>
    <xf numFmtId="3" fontId="18" fillId="0" borderId="27" xfId="84" applyNumberFormat="1" applyFont="1" applyFill="1" applyBorder="1" applyAlignment="1">
      <alignment horizontal="right" wrapText="1"/>
      <protection/>
    </xf>
    <xf numFmtId="3" fontId="20" fillId="0" borderId="0" xfId="84" applyNumberFormat="1" applyFont="1" applyFill="1" applyBorder="1" applyAlignment="1">
      <alignment horizontal="left"/>
      <protection/>
    </xf>
    <xf numFmtId="3" fontId="20" fillId="0" borderId="0" xfId="84" applyNumberFormat="1" applyFont="1" applyFill="1" applyBorder="1">
      <alignment/>
      <protection/>
    </xf>
    <xf numFmtId="4" fontId="20" fillId="0" borderId="0" xfId="84" applyNumberFormat="1" applyFont="1" applyFill="1" applyBorder="1" applyAlignment="1">
      <alignment horizontal="right" wrapText="1"/>
      <protection/>
    </xf>
    <xf numFmtId="3" fontId="18" fillId="0" borderId="0" xfId="79" applyNumberFormat="1" applyFont="1" applyFill="1" applyAlignment="1">
      <alignment wrapText="1"/>
    </xf>
    <xf numFmtId="3" fontId="20" fillId="0" borderId="0" xfId="84" applyNumberFormat="1" applyFont="1" applyFill="1" applyAlignment="1">
      <alignment horizontal="center"/>
      <protection/>
    </xf>
    <xf numFmtId="41" fontId="18" fillId="0" borderId="0" xfId="79" applyNumberFormat="1" applyFont="1" applyFill="1" applyAlignment="1">
      <alignment wrapText="1"/>
    </xf>
    <xf numFmtId="3" fontId="18" fillId="0" borderId="0" xfId="79" applyNumberFormat="1" applyFont="1" applyFill="1" applyBorder="1" applyAlignment="1">
      <alignment/>
    </xf>
    <xf numFmtId="3" fontId="20" fillId="0" borderId="29" xfId="84" applyNumberFormat="1" applyFont="1" applyFill="1" applyBorder="1">
      <alignment/>
      <protection/>
    </xf>
    <xf numFmtId="3" fontId="20" fillId="0" borderId="27" xfId="63" applyNumberFormat="1" applyFont="1" applyFill="1" applyBorder="1" applyAlignment="1">
      <alignment/>
    </xf>
    <xf numFmtId="171" fontId="20" fillId="0" borderId="0" xfId="63" applyFont="1" applyFill="1" applyAlignment="1">
      <alignment/>
    </xf>
    <xf numFmtId="3" fontId="20" fillId="0" borderId="0" xfId="63" applyNumberFormat="1" applyFont="1" applyFill="1" applyBorder="1" applyAlignment="1">
      <alignment/>
    </xf>
    <xf numFmtId="3" fontId="20" fillId="0" borderId="30" xfId="63" applyNumberFormat="1" applyFont="1" applyFill="1" applyBorder="1" applyAlignment="1">
      <alignment/>
    </xf>
    <xf numFmtId="0" fontId="20" fillId="35" borderId="0" xfId="84" applyFont="1" applyFill="1" applyAlignment="1">
      <alignment horizontal="justify"/>
      <protection/>
    </xf>
    <xf numFmtId="3" fontId="20" fillId="0" borderId="0" xfId="63" applyNumberFormat="1" applyFont="1" applyFill="1" applyAlignment="1">
      <alignment horizontal="right"/>
    </xf>
    <xf numFmtId="0" fontId="32" fillId="0" borderId="0" xfId="84" applyFont="1">
      <alignment/>
      <protection/>
    </xf>
    <xf numFmtId="171" fontId="32" fillId="0" borderId="0" xfId="79" applyFont="1" applyAlignment="1">
      <alignment/>
    </xf>
    <xf numFmtId="171" fontId="32" fillId="0" borderId="0" xfId="84" applyNumberFormat="1" applyFont="1">
      <alignment/>
      <protection/>
    </xf>
    <xf numFmtId="0" fontId="32" fillId="0" borderId="0" xfId="84" applyFont="1" applyFill="1">
      <alignment/>
      <protection/>
    </xf>
    <xf numFmtId="171" fontId="32" fillId="0" borderId="0" xfId="79" applyFont="1" applyFill="1" applyAlignment="1">
      <alignment/>
    </xf>
    <xf numFmtId="0" fontId="33" fillId="0" borderId="0" xfId="84" applyFont="1">
      <alignment/>
      <protection/>
    </xf>
    <xf numFmtId="0" fontId="84" fillId="0" borderId="0" xfId="84" applyFont="1" applyFill="1" applyAlignment="1">
      <alignment wrapText="1"/>
      <protection/>
    </xf>
    <xf numFmtId="43" fontId="32" fillId="0" borderId="0" xfId="84" applyNumberFormat="1" applyFont="1">
      <alignment/>
      <protection/>
    </xf>
    <xf numFmtId="0" fontId="85" fillId="0" borderId="0" xfId="84" applyFont="1" applyFill="1">
      <alignment/>
      <protection/>
    </xf>
    <xf numFmtId="0" fontId="84" fillId="0" borderId="0" xfId="84" applyFont="1" applyFill="1">
      <alignment/>
      <protection/>
    </xf>
    <xf numFmtId="171" fontId="84" fillId="0" borderId="0" xfId="79" applyFont="1" applyFill="1" applyAlignment="1">
      <alignment/>
    </xf>
    <xf numFmtId="43" fontId="32" fillId="0" borderId="0" xfId="84" applyNumberFormat="1" applyFont="1" applyFill="1">
      <alignment/>
      <protection/>
    </xf>
    <xf numFmtId="0" fontId="85" fillId="0" borderId="0" xfId="84" applyFont="1" applyFill="1" applyAlignment="1">
      <alignment horizontal="center"/>
      <protection/>
    </xf>
    <xf numFmtId="0" fontId="55" fillId="0" borderId="0" xfId="84" applyFont="1" applyFill="1" applyAlignment="1">
      <alignment horizontal="center"/>
      <protection/>
    </xf>
    <xf numFmtId="0" fontId="55" fillId="0" borderId="0" xfId="84" applyFont="1" applyFill="1" applyAlignment="1">
      <alignment horizontal="left" wrapText="1"/>
      <protection/>
    </xf>
    <xf numFmtId="171" fontId="84" fillId="0" borderId="0" xfId="63" applyFont="1" applyFill="1" applyAlignment="1">
      <alignment/>
    </xf>
    <xf numFmtId="171" fontId="56" fillId="0" borderId="0" xfId="63" applyFont="1" applyFill="1" applyAlignment="1">
      <alignment/>
    </xf>
    <xf numFmtId="171" fontId="85" fillId="0" borderId="0" xfId="63" applyFont="1" applyFill="1" applyAlignment="1">
      <alignment/>
    </xf>
    <xf numFmtId="171" fontId="85" fillId="35" borderId="0" xfId="63" applyFont="1" applyFill="1" applyAlignment="1">
      <alignment/>
    </xf>
    <xf numFmtId="171" fontId="84" fillId="0" borderId="0" xfId="63" applyFont="1" applyFill="1" applyAlignment="1">
      <alignment/>
    </xf>
    <xf numFmtId="0" fontId="85" fillId="0" borderId="0" xfId="84" applyFont="1" applyFill="1" applyAlignment="1">
      <alignment wrapText="1"/>
      <protection/>
    </xf>
    <xf numFmtId="171" fontId="85" fillId="0" borderId="30" xfId="63" applyFont="1" applyFill="1" applyBorder="1" applyAlignment="1">
      <alignment/>
    </xf>
    <xf numFmtId="171" fontId="85" fillId="0" borderId="30" xfId="63" applyFont="1" applyFill="1" applyBorder="1" applyAlignment="1">
      <alignment horizontal="right"/>
    </xf>
    <xf numFmtId="171" fontId="32" fillId="0" borderId="0" xfId="79" applyFont="1" applyFill="1" applyAlignment="1">
      <alignment horizontal="center"/>
    </xf>
    <xf numFmtId="43" fontId="84" fillId="0" borderId="0" xfId="84" applyNumberFormat="1" applyFont="1" applyFill="1">
      <alignment/>
      <protection/>
    </xf>
    <xf numFmtId="0" fontId="85" fillId="0" borderId="0" xfId="84" applyFont="1" applyFill="1" applyAlignment="1">
      <alignment horizontal="left" wrapText="1"/>
      <protection/>
    </xf>
    <xf numFmtId="171" fontId="32" fillId="0" borderId="0" xfId="84" applyNumberFormat="1" applyFont="1" applyFill="1">
      <alignment/>
      <protection/>
    </xf>
    <xf numFmtId="43" fontId="33" fillId="0" borderId="0" xfId="84" applyNumberFormat="1" applyFont="1" applyFill="1">
      <alignment/>
      <protection/>
    </xf>
    <xf numFmtId="171" fontId="0" fillId="0" borderId="0" xfId="61" applyFont="1" applyAlignment="1">
      <alignment/>
    </xf>
    <xf numFmtId="171" fontId="32" fillId="0" borderId="0" xfId="61" applyFont="1" applyFill="1" applyAlignment="1">
      <alignment/>
    </xf>
    <xf numFmtId="171" fontId="32" fillId="0" borderId="0" xfId="61" applyFont="1" applyAlignment="1">
      <alignment/>
    </xf>
    <xf numFmtId="43" fontId="85" fillId="0" borderId="0" xfId="84" applyNumberFormat="1" applyFont="1" applyFill="1" applyAlignment="1">
      <alignment horizontal="center"/>
      <protection/>
    </xf>
    <xf numFmtId="171" fontId="33" fillId="0" borderId="0" xfId="61" applyFont="1" applyFill="1" applyAlignment="1">
      <alignment/>
    </xf>
    <xf numFmtId="171" fontId="32" fillId="0" borderId="0" xfId="79" applyFont="1" applyAlignment="1">
      <alignment horizontal="center"/>
    </xf>
    <xf numFmtId="169" fontId="7" fillId="0" borderId="11" xfId="84" applyNumberFormat="1" applyFont="1" applyFill="1" applyBorder="1" applyAlignment="1">
      <alignment vertical="center"/>
      <protection/>
    </xf>
    <xf numFmtId="169" fontId="78" fillId="0" borderId="11" xfId="84" applyNumberFormat="1" applyFont="1" applyFill="1" applyBorder="1" applyAlignment="1">
      <alignment horizontal="left" vertical="center" indent="5"/>
      <protection/>
    </xf>
    <xf numFmtId="0" fontId="78" fillId="0" borderId="11" xfId="84" applyFont="1" applyFill="1" applyBorder="1" applyAlignment="1">
      <alignment vertical="center"/>
      <protection/>
    </xf>
    <xf numFmtId="0" fontId="78" fillId="0" borderId="17" xfId="84" applyFont="1" applyFill="1" applyBorder="1" applyAlignment="1">
      <alignment vertical="center"/>
      <protection/>
    </xf>
    <xf numFmtId="3" fontId="7" fillId="0" borderId="11" xfId="0" applyNumberFormat="1" applyFont="1" applyFill="1" applyBorder="1" applyAlignment="1">
      <alignment horizontal="right" vertical="top" wrapText="1"/>
    </xf>
    <xf numFmtId="171" fontId="17" fillId="0" borderId="0" xfId="79" applyFont="1" applyFill="1" applyAlignment="1">
      <alignment/>
    </xf>
    <xf numFmtId="3" fontId="7" fillId="0" borderId="11" xfId="79" applyNumberFormat="1" applyFont="1" applyFill="1" applyBorder="1" applyAlignment="1">
      <alignment vertical="top" wrapText="1"/>
    </xf>
    <xf numFmtId="206" fontId="7" fillId="0" borderId="11" xfId="0" applyNumberFormat="1" applyFont="1" applyFill="1" applyBorder="1" applyAlignment="1">
      <alignment vertical="top" wrapText="1"/>
    </xf>
    <xf numFmtId="3" fontId="7" fillId="0" borderId="11" xfId="0" applyNumberFormat="1" applyFont="1" applyFill="1" applyBorder="1" applyAlignment="1">
      <alignment vertical="top" wrapText="1"/>
    </xf>
    <xf numFmtId="3" fontId="6" fillId="0" borderId="14" xfId="0" applyNumberFormat="1" applyFont="1" applyFill="1" applyBorder="1" applyAlignment="1">
      <alignment vertical="center" wrapText="1"/>
    </xf>
    <xf numFmtId="206" fontId="6" fillId="0" borderId="14" xfId="0" applyNumberFormat="1" applyFont="1" applyFill="1" applyBorder="1" applyAlignment="1">
      <alignment vertical="center" wrapText="1"/>
    </xf>
    <xf numFmtId="3" fontId="20" fillId="34" borderId="29" xfId="79" applyNumberFormat="1" applyFont="1" applyFill="1" applyBorder="1" applyAlignment="1">
      <alignment/>
    </xf>
    <xf numFmtId="205" fontId="83" fillId="0" borderId="16" xfId="0" applyNumberFormat="1" applyFont="1" applyFill="1" applyBorder="1" applyAlignment="1">
      <alignment horizontal="left" vertical="top" wrapText="1"/>
    </xf>
    <xf numFmtId="0" fontId="7" fillId="0" borderId="17" xfId="0" applyFont="1" applyFill="1" applyBorder="1" applyAlignment="1">
      <alignment horizontal="left" vertical="top" wrapText="1"/>
    </xf>
    <xf numFmtId="206" fontId="7" fillId="0" borderId="17" xfId="0" applyNumberFormat="1" applyFont="1" applyFill="1" applyBorder="1" applyAlignment="1">
      <alignment vertical="top" wrapText="1"/>
    </xf>
    <xf numFmtId="3" fontId="7" fillId="0" borderId="17" xfId="0" applyNumberFormat="1" applyFont="1" applyFill="1" applyBorder="1" applyAlignment="1">
      <alignment vertical="top" wrapText="1"/>
    </xf>
    <xf numFmtId="9" fontId="7" fillId="0" borderId="17" xfId="98" applyFont="1" applyFill="1" applyBorder="1" applyAlignment="1">
      <alignment horizontal="center" vertical="top" wrapText="1"/>
    </xf>
    <xf numFmtId="206" fontId="27" fillId="0" borderId="0" xfId="0" applyNumberFormat="1" applyFont="1" applyAlignment="1">
      <alignment/>
    </xf>
    <xf numFmtId="206" fontId="7" fillId="0" borderId="18" xfId="0" applyNumberFormat="1" applyFont="1" applyFill="1" applyBorder="1" applyAlignment="1">
      <alignment horizontal="right" vertical="top" wrapText="1"/>
    </xf>
    <xf numFmtId="3" fontId="0" fillId="0" borderId="0" xfId="0" applyNumberFormat="1" applyAlignment="1">
      <alignment/>
    </xf>
    <xf numFmtId="171" fontId="56" fillId="0" borderId="0" xfId="63" applyFont="1" applyFill="1" applyAlignment="1">
      <alignment/>
    </xf>
    <xf numFmtId="171" fontId="20" fillId="0" borderId="0" xfId="61" applyFont="1" applyFill="1" applyAlignment="1">
      <alignment/>
    </xf>
    <xf numFmtId="3" fontId="20" fillId="0" borderId="27" xfId="84" applyNumberFormat="1" applyFont="1" applyFill="1" applyBorder="1">
      <alignment/>
      <protection/>
    </xf>
    <xf numFmtId="0" fontId="0" fillId="0" borderId="0" xfId="0" applyFill="1" applyAlignment="1">
      <alignment/>
    </xf>
    <xf numFmtId="171" fontId="18" fillId="35" borderId="0" xfId="79" applyFont="1" applyFill="1" applyBorder="1" applyAlignment="1">
      <alignment/>
    </xf>
    <xf numFmtId="171" fontId="7" fillId="0" borderId="11" xfId="61" applyFont="1" applyFill="1" applyBorder="1" applyAlignment="1">
      <alignment horizontal="center" vertical="top" wrapText="1"/>
    </xf>
    <xf numFmtId="206" fontId="7" fillId="0" borderId="18" xfId="0" applyNumberFormat="1" applyFont="1" applyFill="1" applyBorder="1" applyAlignment="1">
      <alignment horizontal="center" vertical="top" wrapText="1"/>
    </xf>
    <xf numFmtId="43" fontId="0" fillId="0" borderId="0" xfId="0" applyNumberFormat="1" applyAlignment="1">
      <alignment/>
    </xf>
    <xf numFmtId="43" fontId="84" fillId="0" borderId="0" xfId="84" applyNumberFormat="1" applyFont="1" applyFill="1" applyAlignment="1">
      <alignment wrapText="1"/>
      <protection/>
    </xf>
    <xf numFmtId="171" fontId="84" fillId="0" borderId="0" xfId="61" applyFont="1" applyFill="1" applyAlignment="1">
      <alignment/>
    </xf>
    <xf numFmtId="180" fontId="18" fillId="0" borderId="0" xfId="63" applyNumberFormat="1" applyFont="1" applyFill="1" applyBorder="1" applyAlignment="1">
      <alignment horizontal="right"/>
    </xf>
    <xf numFmtId="40" fontId="23" fillId="0" borderId="0" xfId="84" applyNumberFormat="1" applyFont="1" applyFill="1">
      <alignment/>
      <protection/>
    </xf>
    <xf numFmtId="40" fontId="18" fillId="35" borderId="23" xfId="84" applyNumberFormat="1" applyFont="1" applyFill="1" applyBorder="1">
      <alignment/>
      <protection/>
    </xf>
    <xf numFmtId="0" fontId="20" fillId="35" borderId="19" xfId="84" applyFont="1" applyFill="1" applyBorder="1">
      <alignment/>
      <protection/>
    </xf>
    <xf numFmtId="171" fontId="20" fillId="35" borderId="20" xfId="63" applyFont="1" applyFill="1" applyBorder="1" applyAlignment="1">
      <alignment/>
    </xf>
    <xf numFmtId="40" fontId="20" fillId="35" borderId="20" xfId="84" applyNumberFormat="1" applyFont="1" applyFill="1" applyBorder="1">
      <alignment/>
      <protection/>
    </xf>
    <xf numFmtId="40" fontId="20" fillId="35" borderId="21" xfId="84" applyNumberFormat="1" applyFont="1" applyFill="1" applyBorder="1">
      <alignment/>
      <protection/>
    </xf>
    <xf numFmtId="0" fontId="21" fillId="35" borderId="22" xfId="84" applyFont="1" applyFill="1" applyBorder="1">
      <alignment/>
      <protection/>
    </xf>
    <xf numFmtId="0" fontId="22" fillId="35" borderId="22" xfId="84" applyFont="1" applyFill="1" applyBorder="1">
      <alignment/>
      <protection/>
    </xf>
    <xf numFmtId="0" fontId="22" fillId="35" borderId="0" xfId="84" applyFont="1" applyFill="1" applyBorder="1" applyAlignment="1">
      <alignment horizontal="center"/>
      <protection/>
    </xf>
    <xf numFmtId="0" fontId="22" fillId="35" borderId="23" xfId="84" applyFont="1" applyFill="1" applyBorder="1" applyAlignment="1">
      <alignment horizontal="center"/>
      <protection/>
    </xf>
    <xf numFmtId="0" fontId="20" fillId="35" borderId="22" xfId="84" applyFont="1" applyFill="1" applyBorder="1">
      <alignment/>
      <protection/>
    </xf>
    <xf numFmtId="180" fontId="20" fillId="35" borderId="23" xfId="63" applyNumberFormat="1" applyFont="1" applyFill="1" applyBorder="1" applyAlignment="1">
      <alignment/>
    </xf>
    <xf numFmtId="180" fontId="18" fillId="35" borderId="27" xfId="63" applyNumberFormat="1" applyFont="1" applyFill="1" applyBorder="1" applyAlignment="1">
      <alignment/>
    </xf>
    <xf numFmtId="180" fontId="20" fillId="35" borderId="28" xfId="63" applyNumberFormat="1" applyFont="1" applyFill="1" applyBorder="1" applyAlignment="1">
      <alignment/>
    </xf>
    <xf numFmtId="180" fontId="20" fillId="35" borderId="0" xfId="63" applyNumberFormat="1" applyFont="1" applyFill="1" applyBorder="1" applyAlignment="1">
      <alignment/>
    </xf>
    <xf numFmtId="180" fontId="18" fillId="35" borderId="41" xfId="63" applyNumberFormat="1" applyFont="1" applyFill="1" applyBorder="1" applyAlignment="1">
      <alignment/>
    </xf>
    <xf numFmtId="180" fontId="86" fillId="35" borderId="0" xfId="63" applyNumberFormat="1" applyFont="1" applyFill="1" applyBorder="1" applyAlignment="1">
      <alignment/>
    </xf>
    <xf numFmtId="201" fontId="18" fillId="35" borderId="0" xfId="84" applyNumberFormat="1" applyFont="1" applyFill="1">
      <alignment/>
      <protection/>
    </xf>
    <xf numFmtId="0" fontId="19" fillId="35" borderId="22" xfId="84" applyFont="1" applyFill="1" applyBorder="1">
      <alignment/>
      <protection/>
    </xf>
    <xf numFmtId="171" fontId="15" fillId="35" borderId="0" xfId="63" applyFont="1" applyFill="1" applyBorder="1" applyAlignment="1">
      <alignment/>
    </xf>
    <xf numFmtId="40" fontId="15" fillId="35" borderId="0" xfId="84" applyNumberFormat="1" applyFont="1" applyFill="1" applyBorder="1">
      <alignment/>
      <protection/>
    </xf>
    <xf numFmtId="180" fontId="15" fillId="35" borderId="0" xfId="63" applyNumberFormat="1" applyFont="1" applyFill="1" applyBorder="1" applyAlignment="1">
      <alignment/>
    </xf>
    <xf numFmtId="0" fontId="19" fillId="35" borderId="22" xfId="84" applyFont="1" applyFill="1" applyBorder="1" applyAlignment="1">
      <alignment/>
      <protection/>
    </xf>
    <xf numFmtId="0" fontId="15" fillId="35" borderId="0" xfId="84" applyFont="1" applyFill="1" applyBorder="1" applyAlignment="1">
      <alignment/>
      <protection/>
    </xf>
    <xf numFmtId="0" fontId="21" fillId="35" borderId="23" xfId="84" applyFont="1" applyFill="1" applyBorder="1" applyAlignment="1">
      <alignment/>
      <protection/>
    </xf>
    <xf numFmtId="0" fontId="21" fillId="35" borderId="22" xfId="84" applyFont="1" applyFill="1" applyBorder="1" applyAlignment="1">
      <alignment/>
      <protection/>
    </xf>
    <xf numFmtId="0" fontId="21" fillId="35" borderId="0" xfId="84" applyFont="1" applyFill="1" applyBorder="1" applyAlignment="1">
      <alignment/>
      <protection/>
    </xf>
    <xf numFmtId="0" fontId="21" fillId="35" borderId="24" xfId="84" applyFont="1" applyFill="1" applyBorder="1" applyAlignment="1">
      <alignment/>
      <protection/>
    </xf>
    <xf numFmtId="0" fontId="21" fillId="35" borderId="25" xfId="84" applyFont="1" applyFill="1" applyBorder="1" applyAlignment="1">
      <alignment/>
      <protection/>
    </xf>
    <xf numFmtId="0" fontId="21" fillId="35" borderId="26" xfId="84" applyFont="1" applyFill="1" applyBorder="1" applyAlignment="1">
      <alignment/>
      <protection/>
    </xf>
    <xf numFmtId="0" fontId="20" fillId="35" borderId="42" xfId="84" applyFont="1" applyFill="1" applyBorder="1" applyAlignment="1">
      <alignment horizontal="right" vertical="center"/>
      <protection/>
    </xf>
    <xf numFmtId="171" fontId="20" fillId="35" borderId="43" xfId="63" applyFont="1" applyFill="1" applyBorder="1" applyAlignment="1">
      <alignment/>
    </xf>
    <xf numFmtId="40" fontId="20" fillId="35" borderId="43" xfId="84" applyNumberFormat="1" applyFont="1" applyFill="1" applyBorder="1">
      <alignment/>
      <protection/>
    </xf>
    <xf numFmtId="38" fontId="20" fillId="35" borderId="43" xfId="84" applyNumberFormat="1" applyFont="1" applyFill="1" applyBorder="1">
      <alignment/>
      <protection/>
    </xf>
    <xf numFmtId="38" fontId="20" fillId="35" borderId="44" xfId="84" applyNumberFormat="1" applyFont="1" applyFill="1" applyBorder="1">
      <alignment/>
      <protection/>
    </xf>
    <xf numFmtId="40" fontId="18" fillId="35" borderId="0" xfId="84" applyNumberFormat="1" applyFont="1" applyFill="1">
      <alignment/>
      <protection/>
    </xf>
    <xf numFmtId="171" fontId="18" fillId="35" borderId="0" xfId="79" applyFont="1" applyFill="1" applyAlignment="1">
      <alignment/>
    </xf>
    <xf numFmtId="0" fontId="15" fillId="35" borderId="0" xfId="0" applyFont="1" applyFill="1" applyBorder="1" applyAlignment="1">
      <alignment/>
    </xf>
    <xf numFmtId="180" fontId="15" fillId="35" borderId="0" xfId="0" applyNumberFormat="1" applyFont="1" applyFill="1" applyBorder="1" applyAlignment="1">
      <alignment/>
    </xf>
    <xf numFmtId="0" fontId="19" fillId="35" borderId="0" xfId="0" applyFont="1" applyFill="1" applyBorder="1" applyAlignment="1">
      <alignment/>
    </xf>
    <xf numFmtId="171" fontId="15" fillId="35" borderId="0" xfId="63" applyFont="1" applyFill="1" applyAlignment="1">
      <alignment/>
    </xf>
    <xf numFmtId="171" fontId="19" fillId="35" borderId="0" xfId="63" applyFont="1" applyFill="1" applyBorder="1" applyAlignment="1">
      <alignment/>
    </xf>
    <xf numFmtId="0" fontId="3" fillId="35" borderId="0" xfId="0" applyFont="1" applyFill="1" applyAlignment="1">
      <alignment/>
    </xf>
    <xf numFmtId="0" fontId="19" fillId="35" borderId="0" xfId="0" applyFont="1" applyFill="1" applyAlignment="1">
      <alignment/>
    </xf>
    <xf numFmtId="180" fontId="3" fillId="35" borderId="0" xfId="63" applyNumberFormat="1" applyFont="1" applyFill="1" applyAlignment="1">
      <alignment/>
    </xf>
    <xf numFmtId="180" fontId="20" fillId="35" borderId="0" xfId="63" applyNumberFormat="1" applyFont="1" applyFill="1" applyAlignment="1">
      <alignment/>
    </xf>
    <xf numFmtId="0" fontId="15" fillId="35" borderId="0" xfId="0" applyFont="1" applyFill="1" applyAlignment="1">
      <alignment/>
    </xf>
    <xf numFmtId="171" fontId="19" fillId="35" borderId="0" xfId="63" applyFont="1" applyFill="1" applyBorder="1" applyAlignment="1">
      <alignment horizontal="left"/>
    </xf>
    <xf numFmtId="171" fontId="15" fillId="35" borderId="0" xfId="63" applyFont="1" applyFill="1" applyBorder="1" applyAlignment="1">
      <alignment/>
    </xf>
    <xf numFmtId="171" fontId="15" fillId="35" borderId="0" xfId="63" applyFont="1" applyFill="1" applyAlignment="1">
      <alignment/>
    </xf>
    <xf numFmtId="38" fontId="20" fillId="35" borderId="0" xfId="84" applyNumberFormat="1" applyFont="1" applyFill="1" applyAlignment="1">
      <alignment/>
      <protection/>
    </xf>
    <xf numFmtId="171" fontId="3" fillId="35" borderId="0" xfId="63" applyFont="1" applyFill="1" applyAlignment="1">
      <alignment/>
    </xf>
    <xf numFmtId="171" fontId="19" fillId="35" borderId="0" xfId="63" applyFont="1" applyFill="1" applyAlignment="1">
      <alignment/>
    </xf>
    <xf numFmtId="181" fontId="15" fillId="35" borderId="0" xfId="0" applyNumberFormat="1" applyFont="1" applyFill="1" applyAlignment="1">
      <alignment/>
    </xf>
    <xf numFmtId="0" fontId="32" fillId="0" borderId="0" xfId="84" applyFont="1" applyFill="1" applyAlignment="1">
      <alignment/>
      <protection/>
    </xf>
    <xf numFmtId="0" fontId="33" fillId="0" borderId="0" xfId="84" applyFont="1" applyFill="1" applyAlignment="1">
      <alignment horizontal="right"/>
      <protection/>
    </xf>
    <xf numFmtId="171" fontId="33" fillId="0" borderId="0" xfId="79" applyFont="1" applyFill="1" applyBorder="1" applyAlignment="1">
      <alignment/>
    </xf>
    <xf numFmtId="171" fontId="32" fillId="0" borderId="0" xfId="79" applyFont="1" applyFill="1" applyBorder="1" applyAlignment="1">
      <alignment/>
    </xf>
    <xf numFmtId="0" fontId="87" fillId="0" borderId="0" xfId="84" applyFont="1" applyFill="1">
      <alignment/>
      <protection/>
    </xf>
    <xf numFmtId="171" fontId="84" fillId="0" borderId="0" xfId="63" applyFont="1" applyFill="1" applyBorder="1" applyAlignment="1">
      <alignment/>
    </xf>
    <xf numFmtId="171" fontId="85" fillId="0" borderId="0" xfId="63" applyFont="1" applyFill="1" applyBorder="1" applyAlignment="1">
      <alignment/>
    </xf>
    <xf numFmtId="169" fontId="78" fillId="0" borderId="11" xfId="84" applyNumberFormat="1" applyFont="1" applyFill="1" applyBorder="1">
      <alignment/>
      <protection/>
    </xf>
    <xf numFmtId="171" fontId="84" fillId="0" borderId="0" xfId="61" applyFont="1" applyFill="1" applyBorder="1" applyAlignment="1">
      <alignment/>
    </xf>
    <xf numFmtId="171" fontId="84" fillId="0" borderId="0" xfId="79" applyFont="1" applyFill="1" applyBorder="1" applyAlignment="1">
      <alignment/>
    </xf>
    <xf numFmtId="0" fontId="85" fillId="0" borderId="0" xfId="84" applyFont="1" applyFill="1" applyBorder="1" applyAlignment="1">
      <alignment horizontal="center"/>
      <protection/>
    </xf>
    <xf numFmtId="171" fontId="84" fillId="0" borderId="0" xfId="79" applyFont="1" applyFill="1" applyBorder="1" applyAlignment="1">
      <alignment horizontal="center"/>
    </xf>
    <xf numFmtId="171" fontId="84" fillId="0" borderId="0" xfId="63" applyFont="1" applyFill="1" applyBorder="1" applyAlignment="1">
      <alignment/>
    </xf>
    <xf numFmtId="43" fontId="32" fillId="0" borderId="0" xfId="84" applyNumberFormat="1" applyFont="1" applyFill="1" applyBorder="1">
      <alignment/>
      <protection/>
    </xf>
    <xf numFmtId="0" fontId="32" fillId="0" borderId="0" xfId="84" applyFont="1" applyFill="1" applyBorder="1">
      <alignment/>
      <protection/>
    </xf>
    <xf numFmtId="169" fontId="80" fillId="0" borderId="11" xfId="84" applyNumberFormat="1" applyFont="1" applyFill="1" applyBorder="1">
      <alignment/>
      <protection/>
    </xf>
    <xf numFmtId="169" fontId="80" fillId="0" borderId="11" xfId="84" applyNumberFormat="1" applyFont="1" applyBorder="1">
      <alignment/>
      <protection/>
    </xf>
    <xf numFmtId="169" fontId="80" fillId="0" borderId="11" xfId="84" applyNumberFormat="1" applyFont="1" applyFill="1" applyBorder="1" applyAlignment="1">
      <alignment vertical="center"/>
      <protection/>
    </xf>
    <xf numFmtId="169" fontId="78" fillId="0" borderId="12" xfId="84" applyNumberFormat="1" applyFont="1" applyFill="1" applyBorder="1" applyAlignment="1">
      <alignment/>
      <protection/>
    </xf>
    <xf numFmtId="169" fontId="80" fillId="0" borderId="12" xfId="84" applyNumberFormat="1" applyFont="1" applyFill="1" applyBorder="1" applyAlignment="1">
      <alignment vertical="center"/>
      <protection/>
    </xf>
    <xf numFmtId="0" fontId="25" fillId="35" borderId="0" xfId="0" applyFont="1" applyFill="1" applyBorder="1" applyAlignment="1">
      <alignment horizontal="left"/>
    </xf>
    <xf numFmtId="0" fontId="26" fillId="35" borderId="0" xfId="0" applyFont="1" applyFill="1" applyBorder="1" applyAlignment="1">
      <alignment horizontal="left"/>
    </xf>
    <xf numFmtId="180" fontId="20" fillId="35" borderId="27" xfId="79" applyNumberFormat="1" applyFont="1" applyFill="1" applyBorder="1" applyAlignment="1">
      <alignment horizontal="right"/>
    </xf>
    <xf numFmtId="0" fontId="20" fillId="35" borderId="0" xfId="0" applyFont="1" applyFill="1" applyBorder="1" applyAlignment="1">
      <alignment horizontal="left"/>
    </xf>
    <xf numFmtId="180" fontId="20" fillId="35" borderId="27" xfId="79" applyNumberFormat="1" applyFont="1" applyFill="1" applyBorder="1" applyAlignment="1">
      <alignment/>
    </xf>
    <xf numFmtId="169" fontId="6" fillId="35" borderId="12" xfId="84" applyNumberFormat="1" applyFont="1" applyFill="1" applyBorder="1" applyAlignment="1">
      <alignment vertical="center"/>
      <protection/>
    </xf>
    <xf numFmtId="0" fontId="20" fillId="33" borderId="24" xfId="0" applyFont="1" applyFill="1" applyBorder="1" applyAlignment="1">
      <alignment horizontal="center"/>
    </xf>
    <xf numFmtId="0" fontId="20" fillId="33" borderId="25" xfId="0" applyFont="1" applyFill="1" applyBorder="1" applyAlignment="1">
      <alignment horizontal="center"/>
    </xf>
    <xf numFmtId="0" fontId="20" fillId="33" borderId="26" xfId="0" applyFont="1" applyFill="1" applyBorder="1" applyAlignment="1">
      <alignment horizontal="center"/>
    </xf>
    <xf numFmtId="180" fontId="3" fillId="0" borderId="0" xfId="63" applyNumberFormat="1" applyFont="1" applyAlignment="1">
      <alignment horizontal="center"/>
    </xf>
    <xf numFmtId="0" fontId="20" fillId="33" borderId="0" xfId="0" applyFont="1" applyFill="1" applyBorder="1" applyAlignment="1">
      <alignment horizontal="center"/>
    </xf>
    <xf numFmtId="0" fontId="20" fillId="33" borderId="22" xfId="0" applyFont="1" applyFill="1" applyBorder="1" applyAlignment="1">
      <alignment horizontal="center"/>
    </xf>
    <xf numFmtId="0" fontId="20" fillId="33" borderId="23" xfId="0" applyFont="1" applyFill="1" applyBorder="1" applyAlignment="1">
      <alignment horizontal="center"/>
    </xf>
    <xf numFmtId="0" fontId="20" fillId="33" borderId="22" xfId="84" applyFont="1" applyFill="1" applyBorder="1" applyAlignment="1">
      <alignment horizontal="center"/>
      <protection/>
    </xf>
    <xf numFmtId="0" fontId="20" fillId="33" borderId="0" xfId="84" applyFont="1" applyFill="1" applyBorder="1" applyAlignment="1">
      <alignment horizontal="center"/>
      <protection/>
    </xf>
    <xf numFmtId="0" fontId="20" fillId="33" borderId="23" xfId="84" applyFont="1" applyFill="1" applyBorder="1" applyAlignment="1">
      <alignment horizontal="center"/>
      <protection/>
    </xf>
    <xf numFmtId="0" fontId="88" fillId="0" borderId="45" xfId="84" applyFont="1" applyBorder="1" applyAlignment="1">
      <alignment horizontal="center" vertical="center"/>
      <protection/>
    </xf>
    <xf numFmtId="0" fontId="88" fillId="0" borderId="46" xfId="84" applyFont="1" applyBorder="1" applyAlignment="1">
      <alignment horizontal="center" vertical="center"/>
      <protection/>
    </xf>
    <xf numFmtId="0" fontId="88" fillId="0" borderId="47" xfId="84" applyFont="1" applyBorder="1" applyAlignment="1">
      <alignment horizontal="center" vertical="center"/>
      <protection/>
    </xf>
    <xf numFmtId="0" fontId="88" fillId="0" borderId="10" xfId="84" applyFont="1" applyBorder="1" applyAlignment="1">
      <alignment horizontal="center" vertical="center"/>
      <protection/>
    </xf>
    <xf numFmtId="0" fontId="88" fillId="0" borderId="11" xfId="84" applyFont="1" applyBorder="1" applyAlignment="1">
      <alignment horizontal="center" vertical="center"/>
      <protection/>
    </xf>
    <xf numFmtId="0" fontId="88" fillId="0" borderId="12" xfId="84" applyFont="1" applyBorder="1" applyAlignment="1">
      <alignment horizontal="center" vertical="center"/>
      <protection/>
    </xf>
    <xf numFmtId="171" fontId="19" fillId="0" borderId="0" xfId="63" applyFont="1" applyFill="1" applyBorder="1" applyAlignment="1">
      <alignment horizontal="center"/>
    </xf>
    <xf numFmtId="180" fontId="3" fillId="0" borderId="0" xfId="63" applyNumberFormat="1" applyFont="1" applyFill="1" applyAlignment="1">
      <alignment horizontal="center"/>
    </xf>
    <xf numFmtId="38" fontId="19" fillId="0" borderId="0" xfId="0" applyNumberFormat="1" applyFont="1" applyAlignment="1">
      <alignment horizontal="center"/>
    </xf>
    <xf numFmtId="0" fontId="89" fillId="0" borderId="48" xfId="0" applyFont="1" applyFill="1" applyBorder="1" applyAlignment="1">
      <alignment horizontal="center" vertical="center"/>
    </xf>
    <xf numFmtId="0" fontId="89" fillId="0" borderId="49" xfId="0" applyFont="1" applyFill="1" applyBorder="1" applyAlignment="1">
      <alignment horizontal="center" vertical="center"/>
    </xf>
    <xf numFmtId="0" fontId="89" fillId="0" borderId="50" xfId="0" applyFont="1" applyFill="1" applyBorder="1" applyAlignment="1">
      <alignment horizontal="center" vertical="center"/>
    </xf>
    <xf numFmtId="0" fontId="89" fillId="0" borderId="51"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41" xfId="0" applyFont="1" applyFill="1" applyBorder="1" applyAlignment="1">
      <alignment horizontal="center" vertical="center"/>
    </xf>
    <xf numFmtId="0" fontId="82" fillId="0" borderId="51"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41"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33" borderId="0" xfId="63" applyNumberFormat="1" applyFont="1" applyFill="1" applyBorder="1" applyAlignment="1">
      <alignment horizontal="center"/>
    </xf>
    <xf numFmtId="0" fontId="3" fillId="33" borderId="35" xfId="63" applyNumberFormat="1" applyFont="1" applyFill="1" applyBorder="1" applyAlignment="1">
      <alignment horizontal="center"/>
    </xf>
    <xf numFmtId="0" fontId="20" fillId="33" borderId="34" xfId="63" applyNumberFormat="1" applyFont="1" applyFill="1" applyBorder="1" applyAlignment="1">
      <alignment horizontal="center"/>
    </xf>
    <xf numFmtId="0" fontId="20" fillId="33" borderId="0" xfId="63" applyNumberFormat="1" applyFont="1" applyFill="1" applyBorder="1" applyAlignment="1">
      <alignment horizontal="center"/>
    </xf>
    <xf numFmtId="0" fontId="20" fillId="33" borderId="35" xfId="63" applyNumberFormat="1" applyFont="1" applyFill="1" applyBorder="1" applyAlignment="1">
      <alignment horizontal="center"/>
    </xf>
    <xf numFmtId="0" fontId="20" fillId="0" borderId="0" xfId="84" applyFont="1" applyFill="1" applyAlignment="1">
      <alignment horizontal="justify"/>
      <protection/>
    </xf>
    <xf numFmtId="0" fontId="20" fillId="0" borderId="0" xfId="84" applyFont="1" applyFill="1" applyAlignment="1">
      <alignment horizontal="justify" vertical="top" wrapText="1"/>
      <protection/>
    </xf>
    <xf numFmtId="0" fontId="20" fillId="0" borderId="0" xfId="84" applyFont="1" applyFill="1" applyAlignment="1">
      <alignment horizontal="center" wrapText="1"/>
      <protection/>
    </xf>
    <xf numFmtId="0" fontId="20" fillId="0" borderId="0" xfId="84" applyFont="1" applyFill="1" applyAlignment="1">
      <alignment horizontal="center"/>
      <protection/>
    </xf>
  </cellXfs>
  <cellStyles count="9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omma 2 2" xfId="38"/>
    <cellStyle name="Comma 2 2 2" xfId="39"/>
    <cellStyle name="Comma 2 3" xfId="40"/>
    <cellStyle name="Comma 4" xfId="41"/>
    <cellStyle name="Comma 4 2" xfId="42"/>
    <cellStyle name="Comma 4 2 2" xfId="43"/>
    <cellStyle name="Comma 4 3"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uro" xfId="54"/>
    <cellStyle name="Euro 2" xfId="55"/>
    <cellStyle name="Euro 2 2" xfId="56"/>
    <cellStyle name="Euro 3" xfId="57"/>
    <cellStyle name="Hyperlink" xfId="58"/>
    <cellStyle name="Followed Hyperlink" xfId="59"/>
    <cellStyle name="Incorrecto" xfId="60"/>
    <cellStyle name="Comma" xfId="61"/>
    <cellStyle name="Comma [0]" xfId="62"/>
    <cellStyle name="Millares 2" xfId="63"/>
    <cellStyle name="Millares 2 2" xfId="64"/>
    <cellStyle name="Millares 2 3" xfId="65"/>
    <cellStyle name="Millares 2 3 2" xfId="66"/>
    <cellStyle name="Millares 3" xfId="67"/>
    <cellStyle name="Millares 3 2" xfId="68"/>
    <cellStyle name="Millares 3 2 2" xfId="69"/>
    <cellStyle name="Millares 4" xfId="70"/>
    <cellStyle name="Millares 4 2" xfId="71"/>
    <cellStyle name="Millares 4 2 2" xfId="72"/>
    <cellStyle name="Millares 5" xfId="73"/>
    <cellStyle name="Millares 6" xfId="74"/>
    <cellStyle name="Millares 6 2" xfId="75"/>
    <cellStyle name="Millares 7" xfId="76"/>
    <cellStyle name="Millares 7 2" xfId="77"/>
    <cellStyle name="Millares 7 3" xfId="78"/>
    <cellStyle name="Millares 8" xfId="79"/>
    <cellStyle name="Millares 9" xfId="80"/>
    <cellStyle name="Currency" xfId="81"/>
    <cellStyle name="Currency [0]" xfId="82"/>
    <cellStyle name="Neutral" xfId="83"/>
    <cellStyle name="Normal 2" xfId="84"/>
    <cellStyle name="Normal 2 2" xfId="85"/>
    <cellStyle name="Notas" xfId="86"/>
    <cellStyle name="Percent 2" xfId="87"/>
    <cellStyle name="Percent 2 2" xfId="88"/>
    <cellStyle name="Percent 2 2 2" xfId="89"/>
    <cellStyle name="Percent 2 3" xfId="90"/>
    <cellStyle name="Percent 3" xfId="91"/>
    <cellStyle name="Percent 3 2" xfId="92"/>
    <cellStyle name="Percent 3 2 2" xfId="93"/>
    <cellStyle name="Percent 3 3" xfId="94"/>
    <cellStyle name="Percent" xfId="95"/>
    <cellStyle name="Porcentaje 2" xfId="96"/>
    <cellStyle name="Porcentaje 2 2" xfId="97"/>
    <cellStyle name="Porcentaje 3" xfId="98"/>
    <cellStyle name="Salida" xfId="99"/>
    <cellStyle name="Texto de advertencia" xfId="100"/>
    <cellStyle name="Texto explicativo" xfId="101"/>
    <cellStyle name="Título" xfId="102"/>
    <cellStyle name="Título 2" xfId="103"/>
    <cellStyle name="Título 3" xfId="104"/>
    <cellStyle name="Total"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76200</xdr:rowOff>
    </xdr:from>
    <xdr:to>
      <xdr:col>3</xdr:col>
      <xdr:colOff>2486025</xdr:colOff>
      <xdr:row>7</xdr:row>
      <xdr:rowOff>142875</xdr:rowOff>
    </xdr:to>
    <xdr:pic>
      <xdr:nvPicPr>
        <xdr:cNvPr id="1" name="Picture 303"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8225" y="466725"/>
          <a:ext cx="2800350" cy="1019175"/>
        </a:xfrm>
        <a:prstGeom prst="rect">
          <a:avLst/>
        </a:prstGeom>
        <a:noFill/>
        <a:ln w="9525" cmpd="sng">
          <a:noFill/>
        </a:ln>
      </xdr:spPr>
    </xdr:pic>
    <xdr:clientData/>
  </xdr:twoCellAnchor>
  <xdr:oneCellAnchor>
    <xdr:from>
      <xdr:col>6</xdr:col>
      <xdr:colOff>66675</xdr:colOff>
      <xdr:row>86</xdr:row>
      <xdr:rowOff>171450</xdr:rowOff>
    </xdr:from>
    <xdr:ext cx="142875" cy="257175"/>
    <xdr:sp fLocksText="0">
      <xdr:nvSpPr>
        <xdr:cNvPr id="2" name="CuadroTexto 2"/>
        <xdr:cNvSpPr txBox="1">
          <a:spLocks noChangeArrowheads="1"/>
        </xdr:cNvSpPr>
      </xdr:nvSpPr>
      <xdr:spPr>
        <a:xfrm>
          <a:off x="8029575" y="123253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19050</xdr:colOff>
      <xdr:row>86</xdr:row>
      <xdr:rowOff>9525</xdr:rowOff>
    </xdr:from>
    <xdr:to>
      <xdr:col>3</xdr:col>
      <xdr:colOff>2371725</xdr:colOff>
      <xdr:row>86</xdr:row>
      <xdr:rowOff>9525</xdr:rowOff>
    </xdr:to>
    <xdr:sp>
      <xdr:nvSpPr>
        <xdr:cNvPr id="3" name="Conector recto 3"/>
        <xdr:cNvSpPr>
          <a:spLocks/>
        </xdr:cNvSpPr>
      </xdr:nvSpPr>
      <xdr:spPr>
        <a:xfrm>
          <a:off x="1371600" y="12163425"/>
          <a:ext cx="2352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1028700</xdr:colOff>
      <xdr:row>86</xdr:row>
      <xdr:rowOff>9525</xdr:rowOff>
    </xdr:from>
    <xdr:to>
      <xdr:col>7</xdr:col>
      <xdr:colOff>1152525</xdr:colOff>
      <xdr:row>86</xdr:row>
      <xdr:rowOff>9525</xdr:rowOff>
    </xdr:to>
    <xdr:sp>
      <xdr:nvSpPr>
        <xdr:cNvPr id="4" name="Conector recto 4"/>
        <xdr:cNvSpPr>
          <a:spLocks/>
        </xdr:cNvSpPr>
      </xdr:nvSpPr>
      <xdr:spPr>
        <a:xfrm>
          <a:off x="7591425" y="12163425"/>
          <a:ext cx="1695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2762250</xdr:colOff>
      <xdr:row>91</xdr:row>
      <xdr:rowOff>9525</xdr:rowOff>
    </xdr:from>
    <xdr:to>
      <xdr:col>5</xdr:col>
      <xdr:colOff>876300</xdr:colOff>
      <xdr:row>91</xdr:row>
      <xdr:rowOff>9525</xdr:rowOff>
    </xdr:to>
    <xdr:sp>
      <xdr:nvSpPr>
        <xdr:cNvPr id="5" name="Conector recto 5"/>
        <xdr:cNvSpPr>
          <a:spLocks/>
        </xdr:cNvSpPr>
      </xdr:nvSpPr>
      <xdr:spPr>
        <a:xfrm flipV="1">
          <a:off x="4114800" y="13115925"/>
          <a:ext cx="3324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76200</xdr:rowOff>
    </xdr:from>
    <xdr:to>
      <xdr:col>3</xdr:col>
      <xdr:colOff>2486025</xdr:colOff>
      <xdr:row>7</xdr:row>
      <xdr:rowOff>142875</xdr:rowOff>
    </xdr:to>
    <xdr:pic>
      <xdr:nvPicPr>
        <xdr:cNvPr id="1" name="Picture 303"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8225" y="466725"/>
          <a:ext cx="2800350" cy="1019175"/>
        </a:xfrm>
        <a:prstGeom prst="rect">
          <a:avLst/>
        </a:prstGeom>
        <a:noFill/>
        <a:ln w="9525" cmpd="sng">
          <a:noFill/>
        </a:ln>
      </xdr:spPr>
    </xdr:pic>
    <xdr:clientData/>
  </xdr:twoCellAnchor>
  <xdr:oneCellAnchor>
    <xdr:from>
      <xdr:col>6</xdr:col>
      <xdr:colOff>66675</xdr:colOff>
      <xdr:row>86</xdr:row>
      <xdr:rowOff>171450</xdr:rowOff>
    </xdr:from>
    <xdr:ext cx="142875" cy="257175"/>
    <xdr:sp fLocksText="0">
      <xdr:nvSpPr>
        <xdr:cNvPr id="2" name="CuadroTexto 2"/>
        <xdr:cNvSpPr txBox="1">
          <a:spLocks noChangeArrowheads="1"/>
        </xdr:cNvSpPr>
      </xdr:nvSpPr>
      <xdr:spPr>
        <a:xfrm>
          <a:off x="8029575" y="123253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19050</xdr:colOff>
      <xdr:row>86</xdr:row>
      <xdr:rowOff>9525</xdr:rowOff>
    </xdr:from>
    <xdr:to>
      <xdr:col>3</xdr:col>
      <xdr:colOff>2371725</xdr:colOff>
      <xdr:row>86</xdr:row>
      <xdr:rowOff>9525</xdr:rowOff>
    </xdr:to>
    <xdr:sp>
      <xdr:nvSpPr>
        <xdr:cNvPr id="3" name="Conector recto 3"/>
        <xdr:cNvSpPr>
          <a:spLocks/>
        </xdr:cNvSpPr>
      </xdr:nvSpPr>
      <xdr:spPr>
        <a:xfrm>
          <a:off x="1371600" y="12163425"/>
          <a:ext cx="2352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1028700</xdr:colOff>
      <xdr:row>86</xdr:row>
      <xdr:rowOff>9525</xdr:rowOff>
    </xdr:from>
    <xdr:to>
      <xdr:col>7</xdr:col>
      <xdr:colOff>1152525</xdr:colOff>
      <xdr:row>86</xdr:row>
      <xdr:rowOff>9525</xdr:rowOff>
    </xdr:to>
    <xdr:sp>
      <xdr:nvSpPr>
        <xdr:cNvPr id="4" name="Conector recto 4"/>
        <xdr:cNvSpPr>
          <a:spLocks/>
        </xdr:cNvSpPr>
      </xdr:nvSpPr>
      <xdr:spPr>
        <a:xfrm>
          <a:off x="7591425" y="12163425"/>
          <a:ext cx="1695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2762250</xdr:colOff>
      <xdr:row>91</xdr:row>
      <xdr:rowOff>9525</xdr:rowOff>
    </xdr:from>
    <xdr:to>
      <xdr:col>5</xdr:col>
      <xdr:colOff>876300</xdr:colOff>
      <xdr:row>91</xdr:row>
      <xdr:rowOff>9525</xdr:rowOff>
    </xdr:to>
    <xdr:sp>
      <xdr:nvSpPr>
        <xdr:cNvPr id="5" name="Conector recto 5"/>
        <xdr:cNvSpPr>
          <a:spLocks/>
        </xdr:cNvSpPr>
      </xdr:nvSpPr>
      <xdr:spPr>
        <a:xfrm flipV="1">
          <a:off x="4114800" y="13115925"/>
          <a:ext cx="3324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47625</xdr:rowOff>
    </xdr:from>
    <xdr:to>
      <xdr:col>2</xdr:col>
      <xdr:colOff>2266950</xdr:colOff>
      <xdr:row>9</xdr:row>
      <xdr:rowOff>38100</xdr:rowOff>
    </xdr:to>
    <xdr:pic>
      <xdr:nvPicPr>
        <xdr:cNvPr id="1" name="Picture 105"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9625" y="762000"/>
          <a:ext cx="2466975" cy="962025"/>
        </a:xfrm>
        <a:prstGeom prst="rect">
          <a:avLst/>
        </a:prstGeom>
        <a:noFill/>
        <a:ln w="9525" cmpd="sng">
          <a:noFill/>
        </a:ln>
      </xdr:spPr>
    </xdr:pic>
    <xdr:clientData/>
  </xdr:twoCellAnchor>
  <xdr:oneCellAnchor>
    <xdr:from>
      <xdr:col>5</xdr:col>
      <xdr:colOff>66675</xdr:colOff>
      <xdr:row>56</xdr:row>
      <xdr:rowOff>171450</xdr:rowOff>
    </xdr:from>
    <xdr:ext cx="142875" cy="257175"/>
    <xdr:sp fLocksText="0">
      <xdr:nvSpPr>
        <xdr:cNvPr id="2" name="CuadroTexto 2"/>
        <xdr:cNvSpPr txBox="1">
          <a:spLocks noChangeArrowheads="1"/>
        </xdr:cNvSpPr>
      </xdr:nvSpPr>
      <xdr:spPr>
        <a:xfrm>
          <a:off x="7010400" y="97631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19050</xdr:colOff>
      <xdr:row>56</xdr:row>
      <xdr:rowOff>9525</xdr:rowOff>
    </xdr:from>
    <xdr:to>
      <xdr:col>2</xdr:col>
      <xdr:colOff>2371725</xdr:colOff>
      <xdr:row>56</xdr:row>
      <xdr:rowOff>9525</xdr:rowOff>
    </xdr:to>
    <xdr:sp>
      <xdr:nvSpPr>
        <xdr:cNvPr id="3" name="Conector recto 3"/>
        <xdr:cNvSpPr>
          <a:spLocks/>
        </xdr:cNvSpPr>
      </xdr:nvSpPr>
      <xdr:spPr>
        <a:xfrm>
          <a:off x="1028700" y="9601200"/>
          <a:ext cx="2352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56</xdr:row>
      <xdr:rowOff>9525</xdr:rowOff>
    </xdr:from>
    <xdr:to>
      <xdr:col>6</xdr:col>
      <xdr:colOff>238125</xdr:colOff>
      <xdr:row>56</xdr:row>
      <xdr:rowOff>9525</xdr:rowOff>
    </xdr:to>
    <xdr:sp>
      <xdr:nvSpPr>
        <xdr:cNvPr id="4" name="Conector recto 4"/>
        <xdr:cNvSpPr>
          <a:spLocks/>
        </xdr:cNvSpPr>
      </xdr:nvSpPr>
      <xdr:spPr>
        <a:xfrm>
          <a:off x="6943725" y="9601200"/>
          <a:ext cx="14382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2438400</xdr:colOff>
      <xdr:row>60</xdr:row>
      <xdr:rowOff>171450</xdr:rowOff>
    </xdr:from>
    <xdr:to>
      <xdr:col>3</xdr:col>
      <xdr:colOff>390525</xdr:colOff>
      <xdr:row>60</xdr:row>
      <xdr:rowOff>171450</xdr:rowOff>
    </xdr:to>
    <xdr:sp>
      <xdr:nvSpPr>
        <xdr:cNvPr id="5" name="Conector recto 5"/>
        <xdr:cNvSpPr>
          <a:spLocks/>
        </xdr:cNvSpPr>
      </xdr:nvSpPr>
      <xdr:spPr>
        <a:xfrm>
          <a:off x="3448050" y="10525125"/>
          <a:ext cx="23241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3</xdr:row>
      <xdr:rowOff>0</xdr:rowOff>
    </xdr:from>
    <xdr:to>
      <xdr:col>3</xdr:col>
      <xdr:colOff>285750</xdr:colOff>
      <xdr:row>6</xdr:row>
      <xdr:rowOff>9525</xdr:rowOff>
    </xdr:to>
    <xdr:pic>
      <xdr:nvPicPr>
        <xdr:cNvPr id="1" name="Picture 1" descr="escudo_dom"/>
        <xdr:cNvPicPr preferRelativeResize="1">
          <a:picLocks noChangeAspect="1"/>
        </xdr:cNvPicPr>
      </xdr:nvPicPr>
      <xdr:blipFill>
        <a:blip r:embed="rId1"/>
        <a:stretch>
          <a:fillRect/>
        </a:stretch>
      </xdr:blipFill>
      <xdr:spPr>
        <a:xfrm>
          <a:off x="5629275" y="552450"/>
          <a:ext cx="0" cy="581025"/>
        </a:xfrm>
        <a:prstGeom prst="rect">
          <a:avLst/>
        </a:prstGeom>
        <a:noFill/>
        <a:ln w="9525" cmpd="sng">
          <a:noFill/>
        </a:ln>
      </xdr:spPr>
    </xdr:pic>
    <xdr:clientData/>
  </xdr:twoCellAnchor>
  <xdr:twoCellAnchor>
    <xdr:from>
      <xdr:col>2</xdr:col>
      <xdr:colOff>133350</xdr:colOff>
      <xdr:row>3</xdr:row>
      <xdr:rowOff>0</xdr:rowOff>
    </xdr:from>
    <xdr:to>
      <xdr:col>3</xdr:col>
      <xdr:colOff>285750</xdr:colOff>
      <xdr:row>6</xdr:row>
      <xdr:rowOff>9525</xdr:rowOff>
    </xdr:to>
    <xdr:pic>
      <xdr:nvPicPr>
        <xdr:cNvPr id="2" name="Picture 2" descr="escudo_dom"/>
        <xdr:cNvPicPr preferRelativeResize="1">
          <a:picLocks noChangeAspect="1"/>
        </xdr:cNvPicPr>
      </xdr:nvPicPr>
      <xdr:blipFill>
        <a:blip r:embed="rId1"/>
        <a:stretch>
          <a:fillRect/>
        </a:stretch>
      </xdr:blipFill>
      <xdr:spPr>
        <a:xfrm>
          <a:off x="5629275" y="552450"/>
          <a:ext cx="0" cy="581025"/>
        </a:xfrm>
        <a:prstGeom prst="rect">
          <a:avLst/>
        </a:prstGeom>
        <a:noFill/>
        <a:ln w="9525" cmpd="sng">
          <a:noFill/>
        </a:ln>
      </xdr:spPr>
    </xdr:pic>
    <xdr:clientData/>
  </xdr:twoCellAnchor>
  <xdr:twoCellAnchor>
    <xdr:from>
      <xdr:col>1</xdr:col>
      <xdr:colOff>28575</xdr:colOff>
      <xdr:row>3</xdr:row>
      <xdr:rowOff>76200</xdr:rowOff>
    </xdr:from>
    <xdr:to>
      <xdr:col>1</xdr:col>
      <xdr:colOff>2371725</xdr:colOff>
      <xdr:row>8</xdr:row>
      <xdr:rowOff>76200</xdr:rowOff>
    </xdr:to>
    <xdr:pic>
      <xdr:nvPicPr>
        <xdr:cNvPr id="3" name="Picture 3" descr="SISALRIL LOGO LATERAL"/>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71500" y="628650"/>
          <a:ext cx="2343150" cy="952500"/>
        </a:xfrm>
        <a:prstGeom prst="rect">
          <a:avLst/>
        </a:prstGeom>
        <a:noFill/>
        <a:ln w="9525" cmpd="sng">
          <a:noFill/>
        </a:ln>
      </xdr:spPr>
    </xdr:pic>
    <xdr:clientData/>
  </xdr:twoCellAnchor>
  <xdr:twoCellAnchor>
    <xdr:from>
      <xdr:col>1</xdr:col>
      <xdr:colOff>19050</xdr:colOff>
      <xdr:row>92</xdr:row>
      <xdr:rowOff>9525</xdr:rowOff>
    </xdr:from>
    <xdr:to>
      <xdr:col>1</xdr:col>
      <xdr:colOff>2371725</xdr:colOff>
      <xdr:row>92</xdr:row>
      <xdr:rowOff>9525</xdr:rowOff>
    </xdr:to>
    <xdr:sp>
      <xdr:nvSpPr>
        <xdr:cNvPr id="4" name="Conector recto 4"/>
        <xdr:cNvSpPr>
          <a:spLocks/>
        </xdr:cNvSpPr>
      </xdr:nvSpPr>
      <xdr:spPr>
        <a:xfrm>
          <a:off x="561975" y="10477500"/>
          <a:ext cx="2352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92</xdr:row>
      <xdr:rowOff>0</xdr:rowOff>
    </xdr:from>
    <xdr:to>
      <xdr:col>8</xdr:col>
      <xdr:colOff>552450</xdr:colOff>
      <xdr:row>92</xdr:row>
      <xdr:rowOff>0</xdr:rowOff>
    </xdr:to>
    <xdr:sp>
      <xdr:nvSpPr>
        <xdr:cNvPr id="5" name="Conector recto 5"/>
        <xdr:cNvSpPr>
          <a:spLocks/>
        </xdr:cNvSpPr>
      </xdr:nvSpPr>
      <xdr:spPr>
        <a:xfrm flipV="1">
          <a:off x="6153150" y="10467975"/>
          <a:ext cx="18764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2438400</xdr:colOff>
      <xdr:row>96</xdr:row>
      <xdr:rowOff>171450</xdr:rowOff>
    </xdr:from>
    <xdr:to>
      <xdr:col>2</xdr:col>
      <xdr:colOff>390525</xdr:colOff>
      <xdr:row>96</xdr:row>
      <xdr:rowOff>171450</xdr:rowOff>
    </xdr:to>
    <xdr:sp>
      <xdr:nvSpPr>
        <xdr:cNvPr id="6" name="Conector recto 6"/>
        <xdr:cNvSpPr>
          <a:spLocks/>
        </xdr:cNvSpPr>
      </xdr:nvSpPr>
      <xdr:spPr>
        <a:xfrm>
          <a:off x="2981325" y="11401425"/>
          <a:ext cx="2647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66675</xdr:colOff>
      <xdr:row>92</xdr:row>
      <xdr:rowOff>171450</xdr:rowOff>
    </xdr:from>
    <xdr:ext cx="142875" cy="257175"/>
    <xdr:sp fLocksText="0">
      <xdr:nvSpPr>
        <xdr:cNvPr id="7" name="CuadroTexto 7"/>
        <xdr:cNvSpPr txBox="1">
          <a:spLocks noChangeArrowheads="1"/>
        </xdr:cNvSpPr>
      </xdr:nvSpPr>
      <xdr:spPr>
        <a:xfrm>
          <a:off x="6048375" y="106394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0</xdr:rowOff>
    </xdr:from>
    <xdr:to>
      <xdr:col>2</xdr:col>
      <xdr:colOff>1466850</xdr:colOff>
      <xdr:row>4</xdr:row>
      <xdr:rowOff>57150</xdr:rowOff>
    </xdr:to>
    <xdr:pic>
      <xdr:nvPicPr>
        <xdr:cNvPr id="1" name="Picture 2"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09575" y="400050"/>
          <a:ext cx="1390650" cy="457200"/>
        </a:xfrm>
        <a:prstGeom prst="rect">
          <a:avLst/>
        </a:prstGeom>
        <a:noFill/>
        <a:ln w="9525" cmpd="sng">
          <a:noFill/>
        </a:ln>
      </xdr:spPr>
    </xdr:pic>
    <xdr:clientData/>
  </xdr:twoCellAnchor>
  <xdr:twoCellAnchor>
    <xdr:from>
      <xdr:col>2</xdr:col>
      <xdr:colOff>0</xdr:colOff>
      <xdr:row>33</xdr:row>
      <xdr:rowOff>171450</xdr:rowOff>
    </xdr:from>
    <xdr:to>
      <xdr:col>2</xdr:col>
      <xdr:colOff>2276475</xdr:colOff>
      <xdr:row>33</xdr:row>
      <xdr:rowOff>180975</xdr:rowOff>
    </xdr:to>
    <xdr:sp>
      <xdr:nvSpPr>
        <xdr:cNvPr id="2" name="Conector recto 2"/>
        <xdr:cNvSpPr>
          <a:spLocks/>
        </xdr:cNvSpPr>
      </xdr:nvSpPr>
      <xdr:spPr>
        <a:xfrm flipV="1">
          <a:off x="333375" y="7143750"/>
          <a:ext cx="22764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38</xdr:row>
      <xdr:rowOff>171450</xdr:rowOff>
    </xdr:from>
    <xdr:to>
      <xdr:col>8</xdr:col>
      <xdr:colOff>133350</xdr:colOff>
      <xdr:row>38</xdr:row>
      <xdr:rowOff>180975</xdr:rowOff>
    </xdr:to>
    <xdr:sp>
      <xdr:nvSpPr>
        <xdr:cNvPr id="3" name="Conector recto 3"/>
        <xdr:cNvSpPr>
          <a:spLocks/>
        </xdr:cNvSpPr>
      </xdr:nvSpPr>
      <xdr:spPr>
        <a:xfrm>
          <a:off x="3057525" y="8096250"/>
          <a:ext cx="2381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xdr:colOff>
      <xdr:row>33</xdr:row>
      <xdr:rowOff>180975</xdr:rowOff>
    </xdr:from>
    <xdr:to>
      <xdr:col>12</xdr:col>
      <xdr:colOff>781050</xdr:colOff>
      <xdr:row>34</xdr:row>
      <xdr:rowOff>0</xdr:rowOff>
    </xdr:to>
    <xdr:sp>
      <xdr:nvSpPr>
        <xdr:cNvPr id="4" name="Conector recto 4"/>
        <xdr:cNvSpPr>
          <a:spLocks/>
        </xdr:cNvSpPr>
      </xdr:nvSpPr>
      <xdr:spPr>
        <a:xfrm flipV="1">
          <a:off x="6276975" y="7153275"/>
          <a:ext cx="19240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7</xdr:row>
      <xdr:rowOff>66675</xdr:rowOff>
    </xdr:from>
    <xdr:to>
      <xdr:col>3</xdr:col>
      <xdr:colOff>1162050</xdr:colOff>
      <xdr:row>9</xdr:row>
      <xdr:rowOff>76200</xdr:rowOff>
    </xdr:to>
    <xdr:pic>
      <xdr:nvPicPr>
        <xdr:cNvPr id="1" name="Picture 3"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14475" y="1228725"/>
          <a:ext cx="1247775" cy="476250"/>
        </a:xfrm>
        <a:prstGeom prst="rect">
          <a:avLst/>
        </a:prstGeom>
        <a:noFill/>
        <a:ln w="9525" cmpd="sng">
          <a:noFill/>
        </a:ln>
      </xdr:spPr>
    </xdr:pic>
    <xdr:clientData/>
  </xdr:twoCellAnchor>
  <xdr:twoCellAnchor>
    <xdr:from>
      <xdr:col>3</xdr:col>
      <xdr:colOff>19050</xdr:colOff>
      <xdr:row>41</xdr:row>
      <xdr:rowOff>9525</xdr:rowOff>
    </xdr:from>
    <xdr:to>
      <xdr:col>3</xdr:col>
      <xdr:colOff>2371725</xdr:colOff>
      <xdr:row>41</xdr:row>
      <xdr:rowOff>9525</xdr:rowOff>
    </xdr:to>
    <xdr:sp>
      <xdr:nvSpPr>
        <xdr:cNvPr id="2" name="Conector recto 2"/>
        <xdr:cNvSpPr>
          <a:spLocks/>
        </xdr:cNvSpPr>
      </xdr:nvSpPr>
      <xdr:spPr>
        <a:xfrm>
          <a:off x="1619250" y="5743575"/>
          <a:ext cx="2352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419100</xdr:colOff>
      <xdr:row>41</xdr:row>
      <xdr:rowOff>0</xdr:rowOff>
    </xdr:from>
    <xdr:to>
      <xdr:col>7</xdr:col>
      <xdr:colOff>457200</xdr:colOff>
      <xdr:row>41</xdr:row>
      <xdr:rowOff>0</xdr:rowOff>
    </xdr:to>
    <xdr:sp>
      <xdr:nvSpPr>
        <xdr:cNvPr id="3" name="Conector recto 3"/>
        <xdr:cNvSpPr>
          <a:spLocks/>
        </xdr:cNvSpPr>
      </xdr:nvSpPr>
      <xdr:spPr>
        <a:xfrm flipV="1">
          <a:off x="5734050" y="5734050"/>
          <a:ext cx="2105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2438400</xdr:colOff>
      <xdr:row>45</xdr:row>
      <xdr:rowOff>161925</xdr:rowOff>
    </xdr:from>
    <xdr:to>
      <xdr:col>6</xdr:col>
      <xdr:colOff>419100</xdr:colOff>
      <xdr:row>45</xdr:row>
      <xdr:rowOff>161925</xdr:rowOff>
    </xdr:to>
    <xdr:sp>
      <xdr:nvSpPr>
        <xdr:cNvPr id="4" name="Conector recto 4"/>
        <xdr:cNvSpPr>
          <a:spLocks/>
        </xdr:cNvSpPr>
      </xdr:nvSpPr>
      <xdr:spPr>
        <a:xfrm>
          <a:off x="4038600" y="6562725"/>
          <a:ext cx="26670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0</xdr:colOff>
      <xdr:row>41</xdr:row>
      <xdr:rowOff>161925</xdr:rowOff>
    </xdr:from>
    <xdr:ext cx="133350" cy="257175"/>
    <xdr:sp fLocksText="0">
      <xdr:nvSpPr>
        <xdr:cNvPr id="5" name="CuadroTexto 5"/>
        <xdr:cNvSpPr txBox="1">
          <a:spLocks noChangeArrowheads="1"/>
        </xdr:cNvSpPr>
      </xdr:nvSpPr>
      <xdr:spPr>
        <a:xfrm>
          <a:off x="8610600" y="5895975"/>
          <a:ext cx="1333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xdr:row>
      <xdr:rowOff>19050</xdr:rowOff>
    </xdr:from>
    <xdr:to>
      <xdr:col>5</xdr:col>
      <xdr:colOff>1038225</xdr:colOff>
      <xdr:row>9</xdr:row>
      <xdr:rowOff>161925</xdr:rowOff>
    </xdr:to>
    <xdr:pic>
      <xdr:nvPicPr>
        <xdr:cNvPr id="1" name="Picture 1"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09675" y="942975"/>
          <a:ext cx="263842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133350</xdr:rowOff>
    </xdr:from>
    <xdr:to>
      <xdr:col>1</xdr:col>
      <xdr:colOff>1790700</xdr:colOff>
      <xdr:row>5</xdr:row>
      <xdr:rowOff>171450</xdr:rowOff>
    </xdr:to>
    <xdr:pic>
      <xdr:nvPicPr>
        <xdr:cNvPr id="1" name="Picture 3"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04875" y="533400"/>
          <a:ext cx="16478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0</xdr:col>
      <xdr:colOff>1866900</xdr:colOff>
      <xdr:row>3</xdr:row>
      <xdr:rowOff>228600</xdr:rowOff>
    </xdr:to>
    <xdr:pic>
      <xdr:nvPicPr>
        <xdr:cNvPr id="1" name="Picture 303"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85725"/>
          <a:ext cx="182880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0</xdr:rowOff>
    </xdr:from>
    <xdr:to>
      <xdr:col>2</xdr:col>
      <xdr:colOff>1466850</xdr:colOff>
      <xdr:row>4</xdr:row>
      <xdr:rowOff>57150</xdr:rowOff>
    </xdr:to>
    <xdr:pic>
      <xdr:nvPicPr>
        <xdr:cNvPr id="1" name="Picture 2" descr="SISALRIL LOGO LATER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09575" y="400050"/>
          <a:ext cx="1390650" cy="457200"/>
        </a:xfrm>
        <a:prstGeom prst="rect">
          <a:avLst/>
        </a:prstGeom>
        <a:noFill/>
        <a:ln w="9525" cmpd="sng">
          <a:noFill/>
        </a:ln>
      </xdr:spPr>
    </xdr:pic>
    <xdr:clientData/>
  </xdr:twoCellAnchor>
  <xdr:twoCellAnchor>
    <xdr:from>
      <xdr:col>2</xdr:col>
      <xdr:colOff>0</xdr:colOff>
      <xdr:row>33</xdr:row>
      <xdr:rowOff>171450</xdr:rowOff>
    </xdr:from>
    <xdr:to>
      <xdr:col>2</xdr:col>
      <xdr:colOff>2276475</xdr:colOff>
      <xdr:row>33</xdr:row>
      <xdr:rowOff>180975</xdr:rowOff>
    </xdr:to>
    <xdr:sp>
      <xdr:nvSpPr>
        <xdr:cNvPr id="2" name="Conector recto 2"/>
        <xdr:cNvSpPr>
          <a:spLocks/>
        </xdr:cNvSpPr>
      </xdr:nvSpPr>
      <xdr:spPr>
        <a:xfrm flipV="1">
          <a:off x="333375" y="7143750"/>
          <a:ext cx="22764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38</xdr:row>
      <xdr:rowOff>171450</xdr:rowOff>
    </xdr:from>
    <xdr:to>
      <xdr:col>8</xdr:col>
      <xdr:colOff>133350</xdr:colOff>
      <xdr:row>38</xdr:row>
      <xdr:rowOff>180975</xdr:rowOff>
    </xdr:to>
    <xdr:sp>
      <xdr:nvSpPr>
        <xdr:cNvPr id="3" name="Conector recto 3"/>
        <xdr:cNvSpPr>
          <a:spLocks/>
        </xdr:cNvSpPr>
      </xdr:nvSpPr>
      <xdr:spPr>
        <a:xfrm>
          <a:off x="3057525" y="8096250"/>
          <a:ext cx="2381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xdr:colOff>
      <xdr:row>33</xdr:row>
      <xdr:rowOff>180975</xdr:rowOff>
    </xdr:from>
    <xdr:to>
      <xdr:col>12</xdr:col>
      <xdr:colOff>781050</xdr:colOff>
      <xdr:row>34</xdr:row>
      <xdr:rowOff>0</xdr:rowOff>
    </xdr:to>
    <xdr:sp>
      <xdr:nvSpPr>
        <xdr:cNvPr id="4" name="Conector recto 4"/>
        <xdr:cNvSpPr>
          <a:spLocks/>
        </xdr:cNvSpPr>
      </xdr:nvSpPr>
      <xdr:spPr>
        <a:xfrm flipV="1">
          <a:off x="6276975" y="7153275"/>
          <a:ext cx="19240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rv\Archivos\Users\v.cruz\Downloads\Copia%20de%20FORMATO%20EEFF%20CIERRE%20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oragesrv\Archivos\Users\v.cruz\Downloads\Estado%20de%20Situacion%20Financier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 val="EFE-Flujo de Efectivo"/>
      <sheetName val="Estado Comparativo"/>
    </sheetNames>
    <sheetDataSet>
      <sheetData sheetId="0">
        <row r="64">
          <cell r="A64" t="str">
            <v>Las notas en las páginas 7 a 20 son parte integral de estos Estados Financieros.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TUACION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N123"/>
  <sheetViews>
    <sheetView tabSelected="1" zoomScalePageLayoutView="0" workbookViewId="0" topLeftCell="A1">
      <selection activeCell="O20" sqref="O20"/>
    </sheetView>
  </sheetViews>
  <sheetFormatPr defaultColWidth="11.421875" defaultRowHeight="12.75"/>
  <cols>
    <col min="1" max="1" width="11.421875" style="151" customWidth="1"/>
    <col min="2" max="2" width="3.28125" style="151" customWidth="1"/>
    <col min="3" max="3" width="5.57421875" style="151" customWidth="1"/>
    <col min="4" max="4" width="54.28125" style="151" bestFit="1" customWidth="1"/>
    <col min="5" max="5" width="23.8515625" style="151" customWidth="1"/>
    <col min="6" max="6" width="21.00390625" style="151" customWidth="1"/>
    <col min="7" max="7" width="2.57421875" style="151" customWidth="1"/>
    <col min="8" max="8" width="21.7109375" style="189" customWidth="1"/>
    <col min="9" max="9" width="2.28125" style="151" customWidth="1"/>
    <col min="10" max="10" width="2.7109375" style="151" hidden="1" customWidth="1"/>
    <col min="11" max="11" width="0.85546875" style="151" customWidth="1"/>
    <col min="12" max="12" width="1.7109375" style="151" customWidth="1"/>
    <col min="13" max="13" width="4.8515625" style="98" customWidth="1"/>
    <col min="14" max="15" width="21.57421875" style="152" bestFit="1" customWidth="1"/>
    <col min="16" max="16" width="11.421875" style="152" customWidth="1"/>
    <col min="17" max="18" width="19.421875" style="152" bestFit="1" customWidth="1"/>
    <col min="19" max="19" width="11.421875" style="152" customWidth="1"/>
    <col min="20" max="16384" width="11.421875" style="151" customWidth="1"/>
  </cols>
  <sheetData>
    <row r="2" ht="15.75" thickBot="1"/>
    <row r="3" spans="3:12" ht="15">
      <c r="C3" s="153"/>
      <c r="D3" s="154"/>
      <c r="E3" s="154"/>
      <c r="F3" s="154"/>
      <c r="G3" s="154"/>
      <c r="H3" s="154"/>
      <c r="I3" s="154"/>
      <c r="J3" s="154"/>
      <c r="K3" s="154"/>
      <c r="L3" s="155"/>
    </row>
    <row r="4" spans="3:12" ht="15">
      <c r="C4" s="156"/>
      <c r="D4" s="157"/>
      <c r="E4" s="157"/>
      <c r="F4" s="157"/>
      <c r="G4" s="157"/>
      <c r="H4" s="157"/>
      <c r="I4" s="157"/>
      <c r="J4" s="157"/>
      <c r="K4" s="157"/>
      <c r="L4" s="158"/>
    </row>
    <row r="5" spans="3:12" ht="15">
      <c r="C5" s="156"/>
      <c r="D5" s="157"/>
      <c r="E5" s="157"/>
      <c r="F5" s="157"/>
      <c r="G5" s="157"/>
      <c r="H5" s="157"/>
      <c r="I5" s="157"/>
      <c r="J5" s="157"/>
      <c r="K5" s="157"/>
      <c r="L5" s="158"/>
    </row>
    <row r="6" spans="3:12" ht="15">
      <c r="C6" s="156"/>
      <c r="D6" s="157"/>
      <c r="E6" s="157"/>
      <c r="F6" s="157"/>
      <c r="G6" s="157"/>
      <c r="H6" s="157"/>
      <c r="I6" s="157"/>
      <c r="J6" s="157"/>
      <c r="K6" s="157"/>
      <c r="L6" s="158"/>
    </row>
    <row r="7" spans="3:12" ht="15">
      <c r="C7" s="156"/>
      <c r="D7" s="580"/>
      <c r="E7" s="580"/>
      <c r="F7" s="580"/>
      <c r="G7" s="580"/>
      <c r="H7" s="580"/>
      <c r="I7" s="580"/>
      <c r="J7" s="580"/>
      <c r="K7" s="580"/>
      <c r="L7" s="158"/>
    </row>
    <row r="8" spans="3:12" ht="15">
      <c r="C8" s="156"/>
      <c r="D8" s="580"/>
      <c r="E8" s="580"/>
      <c r="F8" s="580"/>
      <c r="G8" s="580"/>
      <c r="H8" s="580"/>
      <c r="I8" s="580"/>
      <c r="J8" s="580"/>
      <c r="K8" s="580"/>
      <c r="L8" s="158"/>
    </row>
    <row r="9" spans="3:12" ht="15">
      <c r="C9" s="581" t="s">
        <v>3</v>
      </c>
      <c r="D9" s="580"/>
      <c r="E9" s="580"/>
      <c r="F9" s="580"/>
      <c r="G9" s="580"/>
      <c r="H9" s="580"/>
      <c r="I9" s="580"/>
      <c r="J9" s="580"/>
      <c r="K9" s="580"/>
      <c r="L9" s="582"/>
    </row>
    <row r="10" spans="3:12" ht="15">
      <c r="C10" s="581" t="s">
        <v>137</v>
      </c>
      <c r="D10" s="580"/>
      <c r="E10" s="580"/>
      <c r="F10" s="580"/>
      <c r="G10" s="580"/>
      <c r="H10" s="580"/>
      <c r="I10" s="580"/>
      <c r="J10" s="580"/>
      <c r="K10" s="580"/>
      <c r="L10" s="582"/>
    </row>
    <row r="11" spans="3:12" ht="15">
      <c r="C11" s="581" t="s">
        <v>415</v>
      </c>
      <c r="D11" s="580"/>
      <c r="E11" s="580"/>
      <c r="F11" s="580"/>
      <c r="G11" s="580"/>
      <c r="H11" s="580"/>
      <c r="I11" s="580"/>
      <c r="J11" s="580"/>
      <c r="K11" s="580"/>
      <c r="L11" s="582"/>
    </row>
    <row r="12" spans="3:12" ht="15">
      <c r="C12" s="581" t="s">
        <v>2</v>
      </c>
      <c r="D12" s="580"/>
      <c r="E12" s="580"/>
      <c r="F12" s="580"/>
      <c r="G12" s="580"/>
      <c r="H12" s="580"/>
      <c r="I12" s="580"/>
      <c r="J12" s="580"/>
      <c r="K12" s="580"/>
      <c r="L12" s="582"/>
    </row>
    <row r="13" spans="3:12" ht="7.5" customHeight="1" thickBot="1">
      <c r="C13" s="576"/>
      <c r="D13" s="577"/>
      <c r="E13" s="577"/>
      <c r="F13" s="577"/>
      <c r="G13" s="577"/>
      <c r="H13" s="577"/>
      <c r="I13" s="577"/>
      <c r="J13" s="577"/>
      <c r="K13" s="577"/>
      <c r="L13" s="578"/>
    </row>
    <row r="14" spans="3:12" ht="15">
      <c r="C14" s="219"/>
      <c r="D14" s="220"/>
      <c r="E14" s="220"/>
      <c r="F14" s="220"/>
      <c r="G14" s="220"/>
      <c r="H14" s="221"/>
      <c r="I14" s="220"/>
      <c r="J14" s="220"/>
      <c r="K14" s="220"/>
      <c r="L14" s="222"/>
    </row>
    <row r="15" spans="3:12" ht="6" customHeight="1">
      <c r="C15" s="219"/>
      <c r="D15" s="220"/>
      <c r="E15" s="220"/>
      <c r="F15" s="220"/>
      <c r="G15" s="220"/>
      <c r="H15" s="223"/>
      <c r="I15" s="220"/>
      <c r="J15" s="220"/>
      <c r="K15" s="220"/>
      <c r="L15" s="222"/>
    </row>
    <row r="16" spans="3:12" ht="15">
      <c r="C16" s="163"/>
      <c r="D16" s="164"/>
      <c r="E16" s="164"/>
      <c r="F16" s="164"/>
      <c r="G16" s="164"/>
      <c r="H16" s="223"/>
      <c r="I16" s="164"/>
      <c r="J16" s="164"/>
      <c r="K16" s="164"/>
      <c r="L16" s="166"/>
    </row>
    <row r="17" spans="3:12" ht="14.25" customHeight="1">
      <c r="C17" s="163"/>
      <c r="D17" s="170" t="s">
        <v>138</v>
      </c>
      <c r="E17" s="170"/>
      <c r="F17" s="167">
        <v>2022</v>
      </c>
      <c r="G17" s="170"/>
      <c r="H17" s="167">
        <v>2021</v>
      </c>
      <c r="I17" s="167"/>
      <c r="J17" s="169"/>
      <c r="K17" s="167"/>
      <c r="L17" s="166"/>
    </row>
    <row r="18" spans="3:14" ht="14.25" customHeight="1">
      <c r="C18" s="163"/>
      <c r="D18" s="170" t="s">
        <v>139</v>
      </c>
      <c r="E18" s="170"/>
      <c r="F18" s="170"/>
      <c r="G18" s="170"/>
      <c r="H18" s="224"/>
      <c r="I18" s="167"/>
      <c r="J18" s="169"/>
      <c r="K18" s="167"/>
      <c r="L18" s="166"/>
      <c r="N18" s="225"/>
    </row>
    <row r="19" spans="3:12" ht="9" customHeight="1">
      <c r="C19" s="163"/>
      <c r="D19" s="170"/>
      <c r="E19" s="170"/>
      <c r="F19" s="170"/>
      <c r="G19" s="170"/>
      <c r="H19" s="187"/>
      <c r="I19" s="170"/>
      <c r="J19" s="169"/>
      <c r="K19" s="169"/>
      <c r="L19" s="166"/>
    </row>
    <row r="20" spans="3:14" ht="15">
      <c r="C20" s="163"/>
      <c r="D20" s="187" t="s">
        <v>140</v>
      </c>
      <c r="E20" s="187"/>
      <c r="F20" s="226">
        <f>+'Notas (5)'!C26</f>
        <v>298500180.06</v>
      </c>
      <c r="G20" s="164"/>
      <c r="H20" s="227">
        <f>+'Notas (5)'!E26</f>
        <v>576247521</v>
      </c>
      <c r="I20" s="164"/>
      <c r="J20" s="169"/>
      <c r="K20" s="228">
        <v>1462536.8</v>
      </c>
      <c r="L20" s="166"/>
      <c r="N20" s="229"/>
    </row>
    <row r="21" spans="3:12" ht="15">
      <c r="C21" s="163"/>
      <c r="D21" s="187" t="s">
        <v>141</v>
      </c>
      <c r="E21" s="187"/>
      <c r="F21" s="226">
        <f>+'Notas (5)'!C41</f>
        <v>1058558053.11</v>
      </c>
      <c r="G21" s="164"/>
      <c r="H21" s="227">
        <f>+'Notas (5)'!E41</f>
        <v>539910410</v>
      </c>
      <c r="I21" s="164"/>
      <c r="J21" s="169"/>
      <c r="K21" s="228"/>
      <c r="L21" s="166"/>
    </row>
    <row r="22" spans="3:12" ht="15">
      <c r="C22" s="163"/>
      <c r="D22" s="187" t="s">
        <v>142</v>
      </c>
      <c r="E22" s="187"/>
      <c r="F22" s="227">
        <f>+'Notas (5)'!C53</f>
        <v>1569937.85</v>
      </c>
      <c r="G22" s="164"/>
      <c r="H22" s="227">
        <f>+'Notas (5)'!E53</f>
        <v>594076</v>
      </c>
      <c r="I22" s="164"/>
      <c r="J22" s="169"/>
      <c r="K22" s="228"/>
      <c r="L22" s="166"/>
    </row>
    <row r="23" spans="3:12" ht="15" hidden="1">
      <c r="C23" s="163"/>
      <c r="D23" s="187" t="s">
        <v>143</v>
      </c>
      <c r="E23" s="187"/>
      <c r="F23" s="227">
        <v>0</v>
      </c>
      <c r="G23" s="164"/>
      <c r="H23" s="230"/>
      <c r="I23" s="164"/>
      <c r="J23" s="169"/>
      <c r="K23" s="228"/>
      <c r="L23" s="166"/>
    </row>
    <row r="24" spans="3:12" ht="15">
      <c r="C24" s="163"/>
      <c r="D24" s="187" t="s">
        <v>144</v>
      </c>
      <c r="E24" s="187"/>
      <c r="F24" s="227">
        <f>+'Notas (5)'!C72</f>
        <v>3071035.99</v>
      </c>
      <c r="G24" s="164"/>
      <c r="H24" s="227">
        <f>+'Notas (5)'!E72</f>
        <v>2557569</v>
      </c>
      <c r="I24" s="164"/>
      <c r="J24" s="169"/>
      <c r="K24" s="228"/>
      <c r="L24" s="166"/>
    </row>
    <row r="25" spans="3:12" ht="15">
      <c r="C25" s="163"/>
      <c r="D25" s="187" t="s">
        <v>145</v>
      </c>
      <c r="E25" s="187"/>
      <c r="F25" s="227">
        <f>+'Notas (5)'!C83</f>
        <v>6660248.91</v>
      </c>
      <c r="G25" s="164"/>
      <c r="H25" s="231">
        <f>+'Notas (5)'!E83</f>
        <v>2958538</v>
      </c>
      <c r="I25" s="164"/>
      <c r="J25" s="169"/>
      <c r="K25" s="228"/>
      <c r="L25" s="166"/>
    </row>
    <row r="26" spans="3:12" ht="15" hidden="1">
      <c r="C26" s="163"/>
      <c r="D26" s="187" t="s">
        <v>146</v>
      </c>
      <c r="E26" s="187"/>
      <c r="F26" s="231">
        <v>0</v>
      </c>
      <c r="G26" s="164"/>
      <c r="H26" s="231">
        <v>0</v>
      </c>
      <c r="I26" s="164"/>
      <c r="J26" s="169"/>
      <c r="K26" s="169"/>
      <c r="L26" s="166"/>
    </row>
    <row r="27" spans="3:12" ht="18.75" customHeight="1" thickBot="1">
      <c r="C27" s="163"/>
      <c r="D27" s="192" t="s">
        <v>147</v>
      </c>
      <c r="E27" s="164"/>
      <c r="F27" s="232">
        <f>SUM(F20:F26)</f>
        <v>1368359455.92</v>
      </c>
      <c r="G27" s="164"/>
      <c r="H27" s="233">
        <f>SUM(H20:H25)</f>
        <v>1122268114</v>
      </c>
      <c r="I27" s="234"/>
      <c r="J27" s="169"/>
      <c r="K27" s="169"/>
      <c r="L27" s="166"/>
    </row>
    <row r="28" spans="3:12" ht="15.75" thickTop="1">
      <c r="C28" s="163"/>
      <c r="D28" s="234"/>
      <c r="E28" s="164"/>
      <c r="F28" s="164"/>
      <c r="G28" s="164"/>
      <c r="H28" s="235"/>
      <c r="I28" s="236"/>
      <c r="J28" s="169"/>
      <c r="K28" s="236"/>
      <c r="L28" s="166"/>
    </row>
    <row r="29" spans="3:12" ht="15">
      <c r="C29" s="163"/>
      <c r="D29" s="170" t="s">
        <v>148</v>
      </c>
      <c r="E29" s="164"/>
      <c r="F29" s="164"/>
      <c r="G29" s="164"/>
      <c r="H29" s="235"/>
      <c r="I29" s="236"/>
      <c r="J29" s="169"/>
      <c r="K29" s="236"/>
      <c r="L29" s="166"/>
    </row>
    <row r="30" spans="3:12" ht="15">
      <c r="C30" s="163"/>
      <c r="D30" s="164"/>
      <c r="E30" s="169"/>
      <c r="F30" s="230"/>
      <c r="G30" s="169"/>
      <c r="H30" s="235"/>
      <c r="I30" s="236"/>
      <c r="J30" s="169"/>
      <c r="K30" s="236"/>
      <c r="L30" s="166"/>
    </row>
    <row r="31" spans="3:12" ht="15" hidden="1">
      <c r="C31" s="163"/>
      <c r="D31" s="172" t="s">
        <v>149</v>
      </c>
      <c r="E31" s="187"/>
      <c r="F31" s="235"/>
      <c r="G31" s="187"/>
      <c r="H31" s="235"/>
      <c r="I31" s="236"/>
      <c r="J31" s="169"/>
      <c r="K31" s="236"/>
      <c r="L31" s="166"/>
    </row>
    <row r="32" spans="3:12" ht="15" hidden="1">
      <c r="C32" s="163"/>
      <c r="D32" s="187" t="s">
        <v>150</v>
      </c>
      <c r="E32" s="187"/>
      <c r="F32" s="235"/>
      <c r="G32" s="187"/>
      <c r="H32" s="235"/>
      <c r="I32" s="236"/>
      <c r="J32" s="169"/>
      <c r="K32" s="236"/>
      <c r="L32" s="166"/>
    </row>
    <row r="33" spans="3:12" ht="15" hidden="1">
      <c r="C33" s="163"/>
      <c r="D33" s="187" t="s">
        <v>151</v>
      </c>
      <c r="E33" s="187"/>
      <c r="F33" s="235"/>
      <c r="G33" s="187"/>
      <c r="H33" s="235"/>
      <c r="I33" s="236"/>
      <c r="J33" s="169"/>
      <c r="K33" s="236"/>
      <c r="L33" s="166"/>
    </row>
    <row r="34" spans="3:12" ht="15" hidden="1">
      <c r="C34" s="163"/>
      <c r="D34" s="187" t="s">
        <v>152</v>
      </c>
      <c r="E34" s="187"/>
      <c r="F34" s="235"/>
      <c r="G34" s="187"/>
      <c r="H34" s="235"/>
      <c r="I34" s="236"/>
      <c r="J34" s="169"/>
      <c r="K34" s="236"/>
      <c r="L34" s="166"/>
    </row>
    <row r="35" spans="3:12" ht="15">
      <c r="C35" s="163"/>
      <c r="D35" s="187" t="s">
        <v>153</v>
      </c>
      <c r="E35" s="187"/>
      <c r="F35" s="235">
        <f>+'Nota prop.eq.'!J22</f>
        <v>330452031.72999996</v>
      </c>
      <c r="G35" s="187"/>
      <c r="H35" s="235">
        <v>326345592.24</v>
      </c>
      <c r="I35" s="236"/>
      <c r="J35" s="169"/>
      <c r="K35" s="236"/>
      <c r="L35" s="166"/>
    </row>
    <row r="36" spans="3:12" ht="15">
      <c r="C36" s="163"/>
      <c r="D36" s="187" t="s">
        <v>154</v>
      </c>
      <c r="E36" s="187"/>
      <c r="F36" s="235">
        <f>+'Nota prop.eq.'!B46</f>
        <v>36316.76000000164</v>
      </c>
      <c r="G36" s="187"/>
      <c r="H36" s="235">
        <v>1941142.990000002</v>
      </c>
      <c r="I36" s="236"/>
      <c r="J36" s="169"/>
      <c r="K36" s="236"/>
      <c r="L36" s="166"/>
    </row>
    <row r="37" spans="3:12" ht="15">
      <c r="C37" s="163"/>
      <c r="D37" s="187" t="s">
        <v>155</v>
      </c>
      <c r="E37" s="187"/>
      <c r="F37" s="235">
        <f>+'Notas (5)'!C96</f>
        <v>607392.04</v>
      </c>
      <c r="G37" s="187"/>
      <c r="H37" s="235">
        <f>+'Notas (5)'!E96</f>
        <v>607392</v>
      </c>
      <c r="I37" s="236"/>
      <c r="J37" s="169"/>
      <c r="K37" s="236"/>
      <c r="L37" s="166"/>
    </row>
    <row r="38" spans="3:12" ht="15">
      <c r="C38" s="163"/>
      <c r="D38" s="237" t="s">
        <v>150</v>
      </c>
      <c r="E38" s="187"/>
      <c r="F38" s="235">
        <f>+'Notas (5)'!C108</f>
        <v>2797749</v>
      </c>
      <c r="G38" s="187"/>
      <c r="H38" s="235">
        <f>+'Notas (5)'!E105</f>
        <v>2797749.18</v>
      </c>
      <c r="I38" s="236"/>
      <c r="J38" s="169"/>
      <c r="K38" s="236"/>
      <c r="L38" s="166"/>
    </row>
    <row r="39" spans="3:12" ht="15">
      <c r="C39" s="163"/>
      <c r="D39" s="192" t="s">
        <v>156</v>
      </c>
      <c r="E39" s="164"/>
      <c r="F39" s="178">
        <f>SUM(F35:F38)</f>
        <v>333893489.53</v>
      </c>
      <c r="G39" s="164"/>
      <c r="H39" s="178">
        <f>SUM(H35:H38)</f>
        <v>331691876.41</v>
      </c>
      <c r="I39" s="164"/>
      <c r="J39" s="169"/>
      <c r="K39" s="164"/>
      <c r="L39" s="166"/>
    </row>
    <row r="40" spans="3:12" ht="15.75" thickBot="1">
      <c r="C40" s="163"/>
      <c r="D40" s="234" t="s">
        <v>157</v>
      </c>
      <c r="E40" s="164"/>
      <c r="F40" s="476">
        <f>+F27+F39+1</f>
        <v>1702252946.45</v>
      </c>
      <c r="G40" s="164"/>
      <c r="H40" s="233">
        <f>+H39+H27</f>
        <v>1453959990.41</v>
      </c>
      <c r="I40" s="164"/>
      <c r="J40" s="169"/>
      <c r="K40" s="236">
        <v>399912.37</v>
      </c>
      <c r="L40" s="166"/>
    </row>
    <row r="41" spans="3:12" ht="17.25" customHeight="1" thickTop="1">
      <c r="C41" s="163"/>
      <c r="D41" s="164"/>
      <c r="E41" s="164"/>
      <c r="F41" s="164"/>
      <c r="G41" s="164"/>
      <c r="H41" s="235"/>
      <c r="I41" s="164"/>
      <c r="J41" s="169"/>
      <c r="K41" s="236"/>
      <c r="L41" s="166"/>
    </row>
    <row r="42" spans="3:13" ht="15">
      <c r="C42" s="163"/>
      <c r="D42" s="170" t="s">
        <v>158</v>
      </c>
      <c r="E42" s="170"/>
      <c r="F42" s="167"/>
      <c r="G42" s="170"/>
      <c r="H42" s="224"/>
      <c r="I42" s="167"/>
      <c r="J42" s="169"/>
      <c r="K42" s="167"/>
      <c r="L42" s="166"/>
      <c r="M42" s="189"/>
    </row>
    <row r="43" spans="3:13" ht="15">
      <c r="C43" s="163"/>
      <c r="D43" s="170" t="s">
        <v>159</v>
      </c>
      <c r="E43" s="164"/>
      <c r="F43" s="164"/>
      <c r="G43" s="164"/>
      <c r="H43" s="235"/>
      <c r="I43" s="164"/>
      <c r="J43" s="169"/>
      <c r="K43" s="236"/>
      <c r="L43" s="166"/>
      <c r="M43" s="189"/>
    </row>
    <row r="44" spans="3:13" ht="15">
      <c r="C44" s="163"/>
      <c r="D44" s="164"/>
      <c r="E44" s="164"/>
      <c r="F44" s="164"/>
      <c r="G44" s="164"/>
      <c r="H44" s="235"/>
      <c r="I44" s="164"/>
      <c r="J44" s="169"/>
      <c r="K44" s="236"/>
      <c r="L44" s="166"/>
      <c r="M44" s="189"/>
    </row>
    <row r="45" spans="3:13" ht="15" customHeight="1" hidden="1">
      <c r="C45" s="163"/>
      <c r="D45" s="238" t="s">
        <v>160</v>
      </c>
      <c r="E45" s="239"/>
      <c r="F45" s="240"/>
      <c r="G45" s="240"/>
      <c r="H45" s="241"/>
      <c r="I45" s="164"/>
      <c r="J45" s="169"/>
      <c r="K45" s="236"/>
      <c r="L45" s="166"/>
      <c r="M45" s="189"/>
    </row>
    <row r="46" spans="3:13" ht="15">
      <c r="C46" s="163"/>
      <c r="D46" s="242" t="s">
        <v>161</v>
      </c>
      <c r="E46" s="243"/>
      <c r="F46" s="240">
        <f>+'Notas (5)'!C123</f>
        <v>12728287.7</v>
      </c>
      <c r="G46" s="244"/>
      <c r="H46" s="241">
        <f>+'Notas (5)'!E123</f>
        <v>18044782</v>
      </c>
      <c r="I46" s="165"/>
      <c r="J46" s="169"/>
      <c r="K46" s="236"/>
      <c r="L46" s="166"/>
      <c r="M46" s="189"/>
    </row>
    <row r="47" spans="3:13" ht="15" customHeight="1" hidden="1">
      <c r="C47" s="163"/>
      <c r="D47" s="238" t="s">
        <v>162</v>
      </c>
      <c r="E47" s="169"/>
      <c r="F47" s="245"/>
      <c r="G47" s="173"/>
      <c r="H47" s="246"/>
      <c r="I47" s="169"/>
      <c r="J47" s="169"/>
      <c r="K47" s="236"/>
      <c r="L47" s="166"/>
      <c r="M47" s="189"/>
    </row>
    <row r="48" spans="3:13" ht="15" customHeight="1" hidden="1">
      <c r="C48" s="163"/>
      <c r="D48" s="187" t="s">
        <v>163</v>
      </c>
      <c r="E48" s="164"/>
      <c r="F48" s="246">
        <v>0</v>
      </c>
      <c r="G48" s="245"/>
      <c r="H48" s="246">
        <v>0</v>
      </c>
      <c r="I48" s="234"/>
      <c r="J48" s="169"/>
      <c r="K48" s="236"/>
      <c r="L48" s="166"/>
      <c r="M48" s="189"/>
    </row>
    <row r="49" spans="3:13" ht="15" customHeight="1" hidden="1">
      <c r="C49" s="163"/>
      <c r="D49" s="172" t="s">
        <v>164</v>
      </c>
      <c r="E49" s="164"/>
      <c r="F49" s="246"/>
      <c r="G49" s="245"/>
      <c r="H49" s="246"/>
      <c r="I49" s="234"/>
      <c r="J49" s="169"/>
      <c r="K49" s="236"/>
      <c r="L49" s="166"/>
      <c r="M49" s="189"/>
    </row>
    <row r="50" spans="3:13" ht="15">
      <c r="C50" s="163"/>
      <c r="D50" s="187" t="s">
        <v>165</v>
      </c>
      <c r="E50" s="164"/>
      <c r="F50" s="247">
        <f>+'Notas (5)'!C133</f>
        <v>15877975.889999999</v>
      </c>
      <c r="G50" s="245"/>
      <c r="H50" s="247">
        <f>+'Notas (5)'!E133</f>
        <v>13372373.28</v>
      </c>
      <c r="I50" s="234"/>
      <c r="J50" s="169"/>
      <c r="K50" s="236"/>
      <c r="L50" s="166"/>
      <c r="M50" s="189"/>
    </row>
    <row r="51" spans="3:13" ht="15" customHeight="1" hidden="1">
      <c r="C51" s="163"/>
      <c r="D51" s="187" t="s">
        <v>166</v>
      </c>
      <c r="E51" s="164"/>
      <c r="F51" s="246"/>
      <c r="G51" s="245"/>
      <c r="H51" s="246"/>
      <c r="I51" s="234"/>
      <c r="J51" s="169"/>
      <c r="K51" s="236"/>
      <c r="L51" s="166"/>
      <c r="M51" s="189"/>
    </row>
    <row r="52" spans="3:13" ht="15" customHeight="1" hidden="1">
      <c r="C52" s="163"/>
      <c r="D52" s="172" t="s">
        <v>167</v>
      </c>
      <c r="E52" s="164"/>
      <c r="F52" s="246"/>
      <c r="G52" s="245"/>
      <c r="H52" s="246"/>
      <c r="I52" s="234"/>
      <c r="J52" s="169"/>
      <c r="K52" s="236"/>
      <c r="L52" s="166"/>
      <c r="M52" s="189"/>
    </row>
    <row r="53" spans="3:13" ht="15" customHeight="1" hidden="1">
      <c r="C53" s="163"/>
      <c r="D53" s="172" t="s">
        <v>168</v>
      </c>
      <c r="E53" s="164"/>
      <c r="F53" s="246"/>
      <c r="G53" s="245"/>
      <c r="H53" s="246"/>
      <c r="I53" s="234"/>
      <c r="J53" s="169"/>
      <c r="K53" s="236"/>
      <c r="L53" s="166"/>
      <c r="M53" s="189"/>
    </row>
    <row r="54" spans="3:13" ht="15" hidden="1">
      <c r="C54" s="163"/>
      <c r="D54" s="187" t="s">
        <v>169</v>
      </c>
      <c r="E54" s="164"/>
      <c r="F54" s="247"/>
      <c r="G54" s="245"/>
      <c r="H54" s="247"/>
      <c r="I54" s="234"/>
      <c r="J54" s="169"/>
      <c r="K54" s="236"/>
      <c r="L54" s="166"/>
      <c r="M54" s="189"/>
    </row>
    <row r="55" spans="3:13" ht="15" customHeight="1" hidden="1">
      <c r="C55" s="163"/>
      <c r="D55" s="172" t="s">
        <v>170</v>
      </c>
      <c r="E55" s="164"/>
      <c r="F55" s="246"/>
      <c r="G55" s="245"/>
      <c r="H55" s="246"/>
      <c r="I55" s="234"/>
      <c r="J55" s="169"/>
      <c r="K55" s="236"/>
      <c r="L55" s="166"/>
      <c r="M55" s="189"/>
    </row>
    <row r="56" spans="3:13" ht="15" customHeight="1" hidden="1">
      <c r="C56" s="163"/>
      <c r="D56" s="172" t="s">
        <v>171</v>
      </c>
      <c r="E56" s="164"/>
      <c r="F56" s="247"/>
      <c r="G56" s="245"/>
      <c r="H56" s="247"/>
      <c r="I56" s="234"/>
      <c r="J56" s="169"/>
      <c r="K56" s="236"/>
      <c r="L56" s="166"/>
      <c r="M56" s="189"/>
    </row>
    <row r="57" spans="3:13" ht="17.25" customHeight="1">
      <c r="C57" s="163"/>
      <c r="D57" s="248" t="s">
        <v>172</v>
      </c>
      <c r="E57" s="164"/>
      <c r="F57" s="249">
        <f>SUM(F46:F50)</f>
        <v>28606263.589999996</v>
      </c>
      <c r="G57" s="234"/>
      <c r="H57" s="250">
        <f>SUM(H46:H50)</f>
        <v>31417155.28</v>
      </c>
      <c r="I57" s="228"/>
      <c r="J57" s="169"/>
      <c r="K57" s="236"/>
      <c r="L57" s="166"/>
      <c r="M57" s="189"/>
    </row>
    <row r="58" spans="3:13" ht="15">
      <c r="C58" s="163"/>
      <c r="D58" s="243"/>
      <c r="E58" s="243"/>
      <c r="F58" s="243"/>
      <c r="G58" s="243"/>
      <c r="H58" s="187"/>
      <c r="I58" s="251"/>
      <c r="J58" s="169"/>
      <c r="K58" s="236"/>
      <c r="L58" s="166"/>
      <c r="M58" s="189"/>
    </row>
    <row r="59" spans="3:12" ht="15">
      <c r="C59" s="163"/>
      <c r="D59" s="170" t="s">
        <v>158</v>
      </c>
      <c r="E59" s="164"/>
      <c r="F59" s="164"/>
      <c r="G59" s="164"/>
      <c r="H59" s="252"/>
      <c r="I59" s="164"/>
      <c r="J59" s="169"/>
      <c r="K59" s="236"/>
      <c r="L59" s="166"/>
    </row>
    <row r="60" spans="3:12" ht="15">
      <c r="C60" s="163"/>
      <c r="D60" s="170" t="s">
        <v>173</v>
      </c>
      <c r="E60" s="164"/>
      <c r="F60" s="164"/>
      <c r="G60" s="164"/>
      <c r="H60" s="252"/>
      <c r="I60" s="164"/>
      <c r="J60" s="169"/>
      <c r="K60" s="236"/>
      <c r="L60" s="166"/>
    </row>
    <row r="61" spans="3:12" ht="15">
      <c r="C61" s="163"/>
      <c r="D61" s="164"/>
      <c r="E61" s="164"/>
      <c r="F61" s="164"/>
      <c r="G61" s="164"/>
      <c r="H61" s="252"/>
      <c r="I61" s="164"/>
      <c r="J61" s="169"/>
      <c r="K61" s="236"/>
      <c r="L61" s="166"/>
    </row>
    <row r="62" spans="3:12" ht="15">
      <c r="C62" s="163"/>
      <c r="D62" s="242" t="s">
        <v>174</v>
      </c>
      <c r="E62" s="164"/>
      <c r="F62" s="245">
        <f>+'Notas (5)'!C149</f>
        <v>1081892139.74</v>
      </c>
      <c r="G62" s="164"/>
      <c r="H62" s="253">
        <f>+'Notas (5)'!E149</f>
        <v>834109795</v>
      </c>
      <c r="I62" s="164"/>
      <c r="J62" s="169"/>
      <c r="K62" s="236"/>
      <c r="L62" s="166"/>
    </row>
    <row r="63" spans="3:12" ht="15" customHeight="1" hidden="1">
      <c r="C63" s="163"/>
      <c r="D63" s="238" t="s">
        <v>175</v>
      </c>
      <c r="E63" s="164"/>
      <c r="F63" s="164"/>
      <c r="G63" s="164"/>
      <c r="H63" s="252"/>
      <c r="I63" s="164"/>
      <c r="J63" s="169"/>
      <c r="K63" s="236"/>
      <c r="L63" s="166"/>
    </row>
    <row r="64" spans="3:12" ht="15" customHeight="1" hidden="1">
      <c r="C64" s="163"/>
      <c r="D64" s="238" t="s">
        <v>176</v>
      </c>
      <c r="E64" s="164"/>
      <c r="F64" s="164"/>
      <c r="G64" s="164"/>
      <c r="H64" s="252"/>
      <c r="I64" s="164"/>
      <c r="J64" s="169"/>
      <c r="K64" s="236"/>
      <c r="L64" s="166"/>
    </row>
    <row r="65" spans="3:12" ht="15" customHeight="1" hidden="1">
      <c r="C65" s="163"/>
      <c r="D65" s="187" t="s">
        <v>177</v>
      </c>
      <c r="E65" s="164"/>
      <c r="F65" s="245">
        <v>0</v>
      </c>
      <c r="G65" s="164"/>
      <c r="H65" s="252" t="e">
        <f>+#REF!</f>
        <v>#REF!</v>
      </c>
      <c r="I65" s="164"/>
      <c r="J65" s="169"/>
      <c r="K65" s="236"/>
      <c r="L65" s="166"/>
    </row>
    <row r="66" spans="3:12" ht="15" customHeight="1" hidden="1">
      <c r="C66" s="163"/>
      <c r="D66" s="172" t="s">
        <v>178</v>
      </c>
      <c r="E66" s="164"/>
      <c r="F66" s="164"/>
      <c r="G66" s="164"/>
      <c r="H66" s="252"/>
      <c r="I66" s="164"/>
      <c r="J66" s="169"/>
      <c r="K66" s="236"/>
      <c r="L66" s="166"/>
    </row>
    <row r="67" spans="3:12" ht="15" customHeight="1" hidden="1">
      <c r="C67" s="163"/>
      <c r="D67" s="172" t="s">
        <v>179</v>
      </c>
      <c r="E67" s="164"/>
      <c r="F67" s="164"/>
      <c r="G67" s="164"/>
      <c r="H67" s="252"/>
      <c r="I67" s="164"/>
      <c r="J67" s="169"/>
      <c r="K67" s="236"/>
      <c r="L67" s="166"/>
    </row>
    <row r="68" spans="3:12" ht="15">
      <c r="C68" s="163"/>
      <c r="D68" s="192" t="s">
        <v>180</v>
      </c>
      <c r="E68" s="164"/>
      <c r="F68" s="178">
        <f>SUM(F61:F67)</f>
        <v>1081892139.74</v>
      </c>
      <c r="G68" s="180"/>
      <c r="H68" s="178">
        <f>+H62</f>
        <v>834109795</v>
      </c>
      <c r="I68" s="164"/>
      <c r="J68" s="169"/>
      <c r="K68" s="236"/>
      <c r="L68" s="166"/>
    </row>
    <row r="69" spans="3:12" ht="18" customHeight="1">
      <c r="C69" s="163"/>
      <c r="D69" s="234" t="s">
        <v>181</v>
      </c>
      <c r="E69" s="164"/>
      <c r="F69" s="178">
        <f>+F57+F68</f>
        <v>1110498403.33</v>
      </c>
      <c r="G69" s="164"/>
      <c r="H69" s="178">
        <f>+H57+H68</f>
        <v>865526950.28</v>
      </c>
      <c r="I69" s="164"/>
      <c r="J69" s="169"/>
      <c r="K69" s="236"/>
      <c r="L69" s="166"/>
    </row>
    <row r="70" spans="3:12" ht="15">
      <c r="C70" s="163"/>
      <c r="D70" s="187"/>
      <c r="E70" s="164"/>
      <c r="F70" s="164"/>
      <c r="G70" s="164"/>
      <c r="H70" s="252"/>
      <c r="I70" s="164"/>
      <c r="J70" s="169"/>
      <c r="K70" s="236"/>
      <c r="L70" s="166"/>
    </row>
    <row r="71" spans="3:12" ht="15">
      <c r="C71" s="163"/>
      <c r="D71" s="254" t="s">
        <v>182</v>
      </c>
      <c r="E71" s="164"/>
      <c r="F71" s="164"/>
      <c r="G71" s="164"/>
      <c r="H71" s="252"/>
      <c r="I71" s="164"/>
      <c r="J71" s="169"/>
      <c r="K71" s="236"/>
      <c r="L71" s="166"/>
    </row>
    <row r="72" spans="3:12" ht="15">
      <c r="C72" s="163"/>
      <c r="D72" s="187"/>
      <c r="E72" s="164"/>
      <c r="F72" s="164"/>
      <c r="G72" s="164"/>
      <c r="H72" s="252"/>
      <c r="I72" s="164"/>
      <c r="J72" s="169"/>
      <c r="K72" s="236"/>
      <c r="L72" s="166"/>
    </row>
    <row r="73" spans="3:13" ht="15">
      <c r="C73" s="163"/>
      <c r="D73" s="187" t="s">
        <v>183</v>
      </c>
      <c r="E73" s="255"/>
      <c r="F73" s="226">
        <v>101467631.82</v>
      </c>
      <c r="G73" s="255"/>
      <c r="H73" s="226">
        <v>101467631.82</v>
      </c>
      <c r="I73" s="256"/>
      <c r="J73" s="169"/>
      <c r="K73" s="257"/>
      <c r="L73" s="166"/>
      <c r="M73" s="189"/>
    </row>
    <row r="74" spans="3:13" ht="15" customHeight="1">
      <c r="C74" s="163"/>
      <c r="D74" s="237" t="s">
        <v>184</v>
      </c>
      <c r="E74" s="255"/>
      <c r="F74" s="226">
        <v>0</v>
      </c>
      <c r="G74" s="255"/>
      <c r="H74" s="226">
        <v>-7064323</v>
      </c>
      <c r="I74" s="256"/>
      <c r="J74" s="169"/>
      <c r="K74" s="257"/>
      <c r="L74" s="166"/>
      <c r="M74" s="189"/>
    </row>
    <row r="75" spans="3:13" ht="15">
      <c r="C75" s="163"/>
      <c r="D75" s="197" t="s">
        <v>185</v>
      </c>
      <c r="E75" s="197"/>
      <c r="F75" s="227">
        <v>3990008.88</v>
      </c>
      <c r="G75" s="242"/>
      <c r="H75" s="227">
        <v>61170822.32</v>
      </c>
      <c r="I75" s="258"/>
      <c r="J75" s="169"/>
      <c r="K75" s="169"/>
      <c r="L75" s="166"/>
      <c r="M75" s="259"/>
    </row>
    <row r="76" spans="3:13" ht="15">
      <c r="C76" s="163"/>
      <c r="D76" s="197" t="s">
        <v>186</v>
      </c>
      <c r="E76" s="260"/>
      <c r="F76" s="231">
        <v>486296902</v>
      </c>
      <c r="G76" s="571"/>
      <c r="H76" s="231">
        <v>432858909</v>
      </c>
      <c r="I76" s="258"/>
      <c r="J76" s="169"/>
      <c r="K76" s="169"/>
      <c r="L76" s="166"/>
      <c r="M76" s="189"/>
    </row>
    <row r="77" spans="3:13" ht="15" customHeight="1" hidden="1">
      <c r="C77" s="163"/>
      <c r="D77" s="238" t="s">
        <v>134</v>
      </c>
      <c r="E77" s="197"/>
      <c r="F77" s="231"/>
      <c r="G77" s="242"/>
      <c r="H77" s="261"/>
      <c r="I77" s="258"/>
      <c r="J77" s="169"/>
      <c r="K77" s="169"/>
      <c r="L77" s="166"/>
      <c r="M77" s="189"/>
    </row>
    <row r="78" spans="3:13" ht="15">
      <c r="C78" s="163"/>
      <c r="D78" s="192" t="s">
        <v>187</v>
      </c>
      <c r="E78" s="197"/>
      <c r="F78" s="572">
        <f>SUM(F73:F76)</f>
        <v>591754542.7</v>
      </c>
      <c r="G78" s="573"/>
      <c r="H78" s="574">
        <f>SUM(H73:H76)</f>
        <v>588433040.14</v>
      </c>
      <c r="I78" s="258"/>
      <c r="J78" s="169"/>
      <c r="K78" s="236">
        <v>52042731.02</v>
      </c>
      <c r="L78" s="166"/>
      <c r="M78" s="189"/>
    </row>
    <row r="79" spans="3:13" ht="19.5" customHeight="1" thickBot="1">
      <c r="C79" s="163"/>
      <c r="D79" s="234" t="s">
        <v>188</v>
      </c>
      <c r="E79" s="197"/>
      <c r="F79" s="233">
        <f>+F78+F69</f>
        <v>1702252946.03</v>
      </c>
      <c r="G79" s="197"/>
      <c r="H79" s="233">
        <f>+H78+H69</f>
        <v>1453959990.42</v>
      </c>
      <c r="I79" s="197"/>
      <c r="J79" s="169"/>
      <c r="K79" s="236">
        <v>-5348157.34</v>
      </c>
      <c r="L79" s="166"/>
      <c r="M79" s="189"/>
    </row>
    <row r="80" spans="3:12" ht="17.25" customHeight="1" thickTop="1">
      <c r="C80" s="163"/>
      <c r="D80" s="196"/>
      <c r="E80" s="197"/>
      <c r="F80" s="180"/>
      <c r="G80" s="197"/>
      <c r="H80" s="262"/>
      <c r="I80" s="263"/>
      <c r="J80" s="169"/>
      <c r="K80" s="236"/>
      <c r="L80" s="166"/>
    </row>
    <row r="81" spans="3:13" ht="15.75" thickBot="1">
      <c r="C81" s="199"/>
      <c r="D81" s="200"/>
      <c r="E81" s="200"/>
      <c r="F81" s="200"/>
      <c r="G81" s="200"/>
      <c r="H81" s="264"/>
      <c r="I81" s="200"/>
      <c r="J81" s="200"/>
      <c r="K81" s="200"/>
      <c r="L81" s="202"/>
      <c r="M81" s="259"/>
    </row>
    <row r="82" ht="15">
      <c r="M82" s="189"/>
    </row>
    <row r="83" spans="6:13" ht="15">
      <c r="F83" s="152"/>
      <c r="H83" s="265"/>
      <c r="M83" s="189"/>
    </row>
    <row r="84" ht="15">
      <c r="M84" s="189"/>
    </row>
    <row r="85" ht="15">
      <c r="M85" s="189"/>
    </row>
    <row r="86" spans="4:13" s="152" customFormat="1" ht="15">
      <c r="D86" s="203"/>
      <c r="E86" s="203"/>
      <c r="F86" s="204"/>
      <c r="G86" s="203"/>
      <c r="H86" s="101"/>
      <c r="M86" s="98"/>
    </row>
    <row r="87" spans="4:12" ht="15">
      <c r="D87" s="206" t="s">
        <v>17</v>
      </c>
      <c r="E87" s="207"/>
      <c r="F87" s="206"/>
      <c r="G87" s="208" t="s">
        <v>15</v>
      </c>
      <c r="H87" s="146"/>
      <c r="I87" s="266"/>
      <c r="J87" s="266"/>
      <c r="K87" s="266"/>
      <c r="L87" s="266"/>
    </row>
    <row r="88" spans="4:13" ht="15" customHeight="1">
      <c r="D88" s="209" t="s">
        <v>18</v>
      </c>
      <c r="E88" s="210"/>
      <c r="F88" s="579" t="s">
        <v>189</v>
      </c>
      <c r="G88" s="579"/>
      <c r="H88" s="579"/>
      <c r="J88" s="267"/>
      <c r="K88" s="267"/>
      <c r="L88" s="211"/>
      <c r="M88" s="268"/>
    </row>
    <row r="89" spans="4:13" ht="15" customHeight="1">
      <c r="D89" s="207"/>
      <c r="E89" s="207"/>
      <c r="F89" s="207"/>
      <c r="G89" s="207"/>
      <c r="H89" s="103"/>
      <c r="I89" s="266"/>
      <c r="J89" s="267"/>
      <c r="K89" s="267"/>
      <c r="L89" s="211"/>
      <c r="M89" s="268"/>
    </row>
    <row r="90" spans="4:13" s="152" customFormat="1" ht="15">
      <c r="D90" s="207"/>
      <c r="E90" s="207"/>
      <c r="F90" s="207"/>
      <c r="G90" s="207"/>
      <c r="H90" s="103"/>
      <c r="M90" s="98"/>
    </row>
    <row r="91" spans="4:13" s="152" customFormat="1" ht="15">
      <c r="D91" s="104"/>
      <c r="E91" s="207"/>
      <c r="F91" s="207"/>
      <c r="G91" s="207"/>
      <c r="H91" s="103"/>
      <c r="M91" s="98"/>
    </row>
    <row r="92" spans="2:13" s="152" customFormat="1" ht="15">
      <c r="B92" s="269"/>
      <c r="C92" s="269"/>
      <c r="D92" s="269"/>
      <c r="E92" s="269" t="s">
        <v>190</v>
      </c>
      <c r="F92" s="213"/>
      <c r="G92" s="214"/>
      <c r="H92" s="111"/>
      <c r="I92" s="270"/>
      <c r="J92" s="270"/>
      <c r="K92" s="270"/>
      <c r="M92" s="98"/>
    </row>
    <row r="93" spans="5:13" s="152" customFormat="1" ht="15">
      <c r="E93" s="271" t="s">
        <v>191</v>
      </c>
      <c r="H93" s="103"/>
      <c r="I93" s="272"/>
      <c r="J93" s="272"/>
      <c r="K93" s="272"/>
      <c r="M93" s="98"/>
    </row>
    <row r="94" spans="4:8" ht="15">
      <c r="D94" s="216"/>
      <c r="E94" s="104"/>
      <c r="F94" s="104"/>
      <c r="G94" s="104"/>
      <c r="H94" s="149"/>
    </row>
    <row r="95" ht="15">
      <c r="H95" s="273"/>
    </row>
    <row r="96" ht="15">
      <c r="H96" s="273"/>
    </row>
    <row r="97" ht="15">
      <c r="H97" s="273"/>
    </row>
    <row r="98" spans="4:8" ht="15">
      <c r="D98" s="218"/>
      <c r="H98" s="273"/>
    </row>
    <row r="99" spans="4:8" ht="15">
      <c r="D99" s="218"/>
      <c r="E99" s="216"/>
      <c r="H99" s="274"/>
    </row>
    <row r="100" spans="4:8" ht="15">
      <c r="D100" s="218"/>
      <c r="F100" s="152"/>
      <c r="H100" s="273"/>
    </row>
    <row r="101" spans="4:6" ht="15">
      <c r="D101" s="275"/>
      <c r="F101" s="194"/>
    </row>
    <row r="102" spans="4:8" ht="15">
      <c r="D102" s="218"/>
      <c r="F102" s="94">
        <f>+F79-F40</f>
        <v>-0.4200000762939453</v>
      </c>
      <c r="H102" s="276">
        <f>+H79-H40</f>
        <v>0.009999990463256836</v>
      </c>
    </row>
    <row r="103" ht="15">
      <c r="H103" s="277"/>
    </row>
    <row r="104" spans="4:8" ht="15">
      <c r="D104" s="189"/>
      <c r="F104" s="218"/>
      <c r="H104" s="273"/>
    </row>
    <row r="105" spans="4:8" ht="15">
      <c r="D105" s="189"/>
      <c r="F105" s="152"/>
      <c r="H105" s="273"/>
    </row>
    <row r="106" spans="4:8" ht="15">
      <c r="D106" s="237"/>
      <c r="F106" s="152"/>
      <c r="H106" s="273"/>
    </row>
    <row r="107" spans="4:8" ht="15">
      <c r="D107" s="237"/>
      <c r="H107" s="274"/>
    </row>
    <row r="108" spans="4:8" ht="15">
      <c r="D108" s="278"/>
      <c r="H108" s="273"/>
    </row>
    <row r="109" spans="4:8" ht="15">
      <c r="D109" s="278"/>
      <c r="H109" s="274"/>
    </row>
    <row r="110" spans="4:8" ht="15">
      <c r="D110" s="189"/>
      <c r="H110" s="273"/>
    </row>
    <row r="111" ht="15">
      <c r="D111" s="189"/>
    </row>
    <row r="112" ht="15">
      <c r="D112" s="189"/>
    </row>
    <row r="113" ht="15">
      <c r="D113" s="189"/>
    </row>
    <row r="114" ht="15">
      <c r="D114" s="189"/>
    </row>
    <row r="115" ht="15">
      <c r="D115" s="189"/>
    </row>
    <row r="123" spans="4:8" ht="15">
      <c r="D123" s="104"/>
      <c r="E123" s="104"/>
      <c r="F123" s="279"/>
      <c r="G123" s="104"/>
      <c r="H123" s="149"/>
    </row>
  </sheetData>
  <sheetProtection/>
  <mergeCells count="8">
    <mergeCell ref="C13:L13"/>
    <mergeCell ref="F88:H88"/>
    <mergeCell ref="D7:K7"/>
    <mergeCell ref="D8:K8"/>
    <mergeCell ref="C9:L9"/>
    <mergeCell ref="C10:L10"/>
    <mergeCell ref="C11:L11"/>
    <mergeCell ref="C12:L12"/>
  </mergeCells>
  <printOptions horizontalCentered="1"/>
  <pageMargins left="0.1968503937007874" right="0.1968503937007874" top="0.9448818897637796" bottom="0.5905511811023623" header="0" footer="0"/>
  <pageSetup fitToHeight="2" horizontalDpi="600" verticalDpi="600" orientation="portrait" scale="64" r:id="rId2"/>
  <headerFooter alignWithMargins="0">
    <oddFooter>&amp;CPágina &amp;P de &amp;N</oddFooter>
  </headerFooter>
  <drawing r:id="rId1"/>
</worksheet>
</file>

<file path=xl/worksheets/sheet10.xml><?xml version="1.0" encoding="utf-8"?>
<worksheet xmlns="http://schemas.openxmlformats.org/spreadsheetml/2006/main" xmlns:r="http://schemas.openxmlformats.org/officeDocument/2006/relationships">
  <dimension ref="B3:M123"/>
  <sheetViews>
    <sheetView zoomScalePageLayoutView="0" workbookViewId="0" topLeftCell="A1">
      <selection activeCell="N39" sqref="N39"/>
    </sheetView>
  </sheetViews>
  <sheetFormatPr defaultColWidth="11.421875" defaultRowHeight="12.75"/>
  <cols>
    <col min="1" max="1" width="11.421875" style="151" customWidth="1"/>
    <col min="2" max="2" width="3.28125" style="151" customWidth="1"/>
    <col min="3" max="3" width="5.57421875" style="151" customWidth="1"/>
    <col min="4" max="4" width="54.28125" style="151" bestFit="1" customWidth="1"/>
    <col min="5" max="5" width="23.8515625" style="151" customWidth="1"/>
    <col min="6" max="6" width="21.00390625" style="151" customWidth="1"/>
    <col min="7" max="7" width="2.57421875" style="151" customWidth="1"/>
    <col min="8" max="8" width="21.7109375" style="189" customWidth="1"/>
    <col min="9" max="9" width="2.28125" style="151" customWidth="1"/>
    <col min="10" max="10" width="2.7109375" style="151" hidden="1" customWidth="1"/>
    <col min="11" max="11" width="0.85546875" style="151" customWidth="1"/>
    <col min="12" max="12" width="1.7109375" style="151" customWidth="1"/>
    <col min="13" max="13" width="4.8515625" style="98" customWidth="1"/>
    <col min="14" max="16384" width="11.421875" style="151" customWidth="1"/>
  </cols>
  <sheetData>
    <row r="2" ht="15.75" thickBot="1"/>
    <row r="3" spans="3:12" ht="15">
      <c r="C3" s="153"/>
      <c r="D3" s="154"/>
      <c r="E3" s="154"/>
      <c r="F3" s="154"/>
      <c r="G3" s="154"/>
      <c r="H3" s="154"/>
      <c r="I3" s="154"/>
      <c r="J3" s="154"/>
      <c r="K3" s="154"/>
      <c r="L3" s="155"/>
    </row>
    <row r="4" spans="3:12" ht="15">
      <c r="C4" s="156"/>
      <c r="D4" s="157"/>
      <c r="E4" s="157"/>
      <c r="F4" s="157"/>
      <c r="G4" s="157"/>
      <c r="H4" s="157"/>
      <c r="I4" s="157"/>
      <c r="J4" s="157"/>
      <c r="K4" s="157"/>
      <c r="L4" s="158"/>
    </row>
    <row r="5" spans="3:12" ht="15">
      <c r="C5" s="156"/>
      <c r="D5" s="157"/>
      <c r="E5" s="157"/>
      <c r="F5" s="157"/>
      <c r="G5" s="157"/>
      <c r="H5" s="157"/>
      <c r="I5" s="157"/>
      <c r="J5" s="157"/>
      <c r="K5" s="157"/>
      <c r="L5" s="158"/>
    </row>
    <row r="6" spans="3:12" ht="15">
      <c r="C6" s="156"/>
      <c r="D6" s="157"/>
      <c r="E6" s="157"/>
      <c r="F6" s="157"/>
      <c r="G6" s="157"/>
      <c r="H6" s="157"/>
      <c r="I6" s="157"/>
      <c r="J6" s="157"/>
      <c r="K6" s="157"/>
      <c r="L6" s="158"/>
    </row>
    <row r="7" spans="3:12" ht="15">
      <c r="C7" s="156"/>
      <c r="D7" s="580"/>
      <c r="E7" s="580"/>
      <c r="F7" s="580"/>
      <c r="G7" s="580"/>
      <c r="H7" s="580"/>
      <c r="I7" s="580"/>
      <c r="J7" s="580"/>
      <c r="K7" s="580"/>
      <c r="L7" s="158"/>
    </row>
    <row r="8" spans="3:12" ht="15">
      <c r="C8" s="156"/>
      <c r="D8" s="580"/>
      <c r="E8" s="580"/>
      <c r="F8" s="580"/>
      <c r="G8" s="580"/>
      <c r="H8" s="580"/>
      <c r="I8" s="580"/>
      <c r="J8" s="580"/>
      <c r="K8" s="580"/>
      <c r="L8" s="158"/>
    </row>
    <row r="9" spans="3:12" ht="15">
      <c r="C9" s="581" t="s">
        <v>3</v>
      </c>
      <c r="D9" s="580"/>
      <c r="E9" s="580"/>
      <c r="F9" s="580"/>
      <c r="G9" s="580"/>
      <c r="H9" s="580"/>
      <c r="I9" s="580"/>
      <c r="J9" s="580"/>
      <c r="K9" s="580"/>
      <c r="L9" s="582"/>
    </row>
    <row r="10" spans="3:12" ht="15">
      <c r="C10" s="581" t="s">
        <v>137</v>
      </c>
      <c r="D10" s="580"/>
      <c r="E10" s="580"/>
      <c r="F10" s="580"/>
      <c r="G10" s="580"/>
      <c r="H10" s="580"/>
      <c r="I10" s="580"/>
      <c r="J10" s="580"/>
      <c r="K10" s="580"/>
      <c r="L10" s="582"/>
    </row>
    <row r="11" spans="3:12" ht="15">
      <c r="C11" s="581" t="s">
        <v>415</v>
      </c>
      <c r="D11" s="580"/>
      <c r="E11" s="580"/>
      <c r="F11" s="580"/>
      <c r="G11" s="580"/>
      <c r="H11" s="580"/>
      <c r="I11" s="580"/>
      <c r="J11" s="580"/>
      <c r="K11" s="580"/>
      <c r="L11" s="582"/>
    </row>
    <row r="12" spans="3:12" ht="15">
      <c r="C12" s="581" t="s">
        <v>2</v>
      </c>
      <c r="D12" s="580"/>
      <c r="E12" s="580"/>
      <c r="F12" s="580"/>
      <c r="G12" s="580"/>
      <c r="H12" s="580"/>
      <c r="I12" s="580"/>
      <c r="J12" s="580"/>
      <c r="K12" s="580"/>
      <c r="L12" s="582"/>
    </row>
    <row r="13" spans="3:12" ht="7.5" customHeight="1" thickBot="1">
      <c r="C13" s="576"/>
      <c r="D13" s="577"/>
      <c r="E13" s="577"/>
      <c r="F13" s="577"/>
      <c r="G13" s="577"/>
      <c r="H13" s="577"/>
      <c r="I13" s="577"/>
      <c r="J13" s="577"/>
      <c r="K13" s="577"/>
      <c r="L13" s="578"/>
    </row>
    <row r="14" spans="3:12" ht="15">
      <c r="C14" s="219"/>
      <c r="D14" s="220"/>
      <c r="E14" s="220"/>
      <c r="F14" s="220"/>
      <c r="G14" s="220"/>
      <c r="H14" s="221"/>
      <c r="I14" s="220"/>
      <c r="J14" s="220"/>
      <c r="K14" s="220"/>
      <c r="L14" s="222"/>
    </row>
    <row r="15" spans="3:12" ht="6" customHeight="1">
      <c r="C15" s="219"/>
      <c r="D15" s="220"/>
      <c r="E15" s="220"/>
      <c r="F15" s="220"/>
      <c r="G15" s="220"/>
      <c r="H15" s="223"/>
      <c r="I15" s="220"/>
      <c r="J15" s="220"/>
      <c r="K15" s="220"/>
      <c r="L15" s="222"/>
    </row>
    <row r="16" spans="3:12" ht="15">
      <c r="C16" s="163"/>
      <c r="D16" s="164"/>
      <c r="E16" s="164"/>
      <c r="F16" s="164"/>
      <c r="G16" s="164"/>
      <c r="H16" s="223"/>
      <c r="I16" s="164"/>
      <c r="J16" s="164"/>
      <c r="K16" s="164"/>
      <c r="L16" s="166"/>
    </row>
    <row r="17" spans="3:12" ht="14.25" customHeight="1">
      <c r="C17" s="163"/>
      <c r="D17" s="170" t="s">
        <v>138</v>
      </c>
      <c r="E17" s="170"/>
      <c r="F17" s="167">
        <v>2022</v>
      </c>
      <c r="G17" s="170"/>
      <c r="H17" s="167">
        <v>2021</v>
      </c>
      <c r="I17" s="167"/>
      <c r="J17" s="169"/>
      <c r="K17" s="167"/>
      <c r="L17" s="166"/>
    </row>
    <row r="18" spans="3:12" ht="14.25" customHeight="1">
      <c r="C18" s="163"/>
      <c r="D18" s="170" t="s">
        <v>139</v>
      </c>
      <c r="E18" s="170"/>
      <c r="F18" s="170"/>
      <c r="G18" s="170"/>
      <c r="H18" s="224"/>
      <c r="I18" s="167"/>
      <c r="J18" s="169"/>
      <c r="K18" s="167"/>
      <c r="L18" s="166"/>
    </row>
    <row r="19" spans="3:12" ht="9" customHeight="1">
      <c r="C19" s="163"/>
      <c r="D19" s="170"/>
      <c r="E19" s="170"/>
      <c r="F19" s="170"/>
      <c r="G19" s="170"/>
      <c r="H19" s="187"/>
      <c r="I19" s="170"/>
      <c r="J19" s="169"/>
      <c r="K19" s="169"/>
      <c r="L19" s="166"/>
    </row>
    <row r="20" spans="3:12" ht="15">
      <c r="C20" s="163"/>
      <c r="D20" s="187" t="s">
        <v>140</v>
      </c>
      <c r="E20" s="187"/>
      <c r="F20" s="226">
        <f>+'Notas (5)'!C26</f>
        <v>298500180.06</v>
      </c>
      <c r="G20" s="164"/>
      <c r="H20" s="227">
        <f>+'Notas (5)'!E26</f>
        <v>576247521</v>
      </c>
      <c r="I20" s="164"/>
      <c r="J20" s="169"/>
      <c r="K20" s="228">
        <v>1462536.8</v>
      </c>
      <c r="L20" s="166"/>
    </row>
    <row r="21" spans="3:12" ht="15">
      <c r="C21" s="163"/>
      <c r="D21" s="187" t="s">
        <v>141</v>
      </c>
      <c r="E21" s="187"/>
      <c r="F21" s="226">
        <f>+'Notas (5)'!C41</f>
        <v>1058558053.11</v>
      </c>
      <c r="G21" s="164"/>
      <c r="H21" s="227">
        <f>+'Notas (5)'!E41</f>
        <v>539910410</v>
      </c>
      <c r="I21" s="164"/>
      <c r="J21" s="169"/>
      <c r="K21" s="228"/>
      <c r="L21" s="166"/>
    </row>
    <row r="22" spans="3:12" ht="15">
      <c r="C22" s="163"/>
      <c r="D22" s="187" t="s">
        <v>142</v>
      </c>
      <c r="E22" s="187"/>
      <c r="F22" s="227">
        <f>+'Notas (5)'!C53</f>
        <v>1569937.85</v>
      </c>
      <c r="G22" s="164"/>
      <c r="H22" s="227">
        <f>+'Notas (5)'!E53</f>
        <v>594076</v>
      </c>
      <c r="I22" s="164"/>
      <c r="J22" s="169"/>
      <c r="K22" s="228"/>
      <c r="L22" s="166"/>
    </row>
    <row r="23" spans="3:12" ht="15" hidden="1">
      <c r="C23" s="163"/>
      <c r="D23" s="187" t="s">
        <v>143</v>
      </c>
      <c r="E23" s="187"/>
      <c r="F23" s="227">
        <v>0</v>
      </c>
      <c r="G23" s="164"/>
      <c r="H23" s="230"/>
      <c r="I23" s="164"/>
      <c r="J23" s="169"/>
      <c r="K23" s="228"/>
      <c r="L23" s="166"/>
    </row>
    <row r="24" spans="3:12" ht="15">
      <c r="C24" s="163"/>
      <c r="D24" s="187" t="s">
        <v>144</v>
      </c>
      <c r="E24" s="187"/>
      <c r="F24" s="227">
        <f>+'Notas (5)'!C72</f>
        <v>3071035.99</v>
      </c>
      <c r="G24" s="164"/>
      <c r="H24" s="227">
        <f>+'Notas (5)'!E72</f>
        <v>2557569</v>
      </c>
      <c r="I24" s="164"/>
      <c r="J24" s="169"/>
      <c r="K24" s="228"/>
      <c r="L24" s="166"/>
    </row>
    <row r="25" spans="3:12" ht="15">
      <c r="C25" s="163"/>
      <c r="D25" s="187" t="s">
        <v>145</v>
      </c>
      <c r="E25" s="187"/>
      <c r="F25" s="227">
        <f>+'Notas (5)'!C83</f>
        <v>6660248.91</v>
      </c>
      <c r="G25" s="164"/>
      <c r="H25" s="231">
        <f>+'Notas (5)'!E83</f>
        <v>2958538</v>
      </c>
      <c r="I25" s="164"/>
      <c r="J25" s="169"/>
      <c r="K25" s="228"/>
      <c r="L25" s="166"/>
    </row>
    <row r="26" spans="3:12" ht="15" hidden="1">
      <c r="C26" s="163"/>
      <c r="D26" s="187" t="s">
        <v>146</v>
      </c>
      <c r="E26" s="187"/>
      <c r="F26" s="231">
        <v>0</v>
      </c>
      <c r="G26" s="164"/>
      <c r="H26" s="231">
        <v>0</v>
      </c>
      <c r="I26" s="164"/>
      <c r="J26" s="169"/>
      <c r="K26" s="169"/>
      <c r="L26" s="166"/>
    </row>
    <row r="27" spans="3:12" ht="18.75" customHeight="1" thickBot="1">
      <c r="C27" s="163"/>
      <c r="D27" s="192" t="s">
        <v>147</v>
      </c>
      <c r="E27" s="164"/>
      <c r="F27" s="232">
        <f>SUM(F20:F26)</f>
        <v>1368359455.92</v>
      </c>
      <c r="G27" s="164"/>
      <c r="H27" s="233">
        <f>SUM(H20:H25)</f>
        <v>1122268114</v>
      </c>
      <c r="I27" s="234"/>
      <c r="J27" s="169"/>
      <c r="K27" s="169"/>
      <c r="L27" s="166"/>
    </row>
    <row r="28" spans="3:12" ht="15.75" thickTop="1">
      <c r="C28" s="163"/>
      <c r="D28" s="234"/>
      <c r="E28" s="164"/>
      <c r="F28" s="164"/>
      <c r="G28" s="164"/>
      <c r="H28" s="235"/>
      <c r="I28" s="236"/>
      <c r="J28" s="169"/>
      <c r="K28" s="236"/>
      <c r="L28" s="166"/>
    </row>
    <row r="29" spans="3:12" ht="15">
      <c r="C29" s="163"/>
      <c r="D29" s="170" t="s">
        <v>148</v>
      </c>
      <c r="E29" s="164"/>
      <c r="F29" s="164"/>
      <c r="G29" s="164"/>
      <c r="H29" s="235"/>
      <c r="I29" s="236"/>
      <c r="J29" s="169"/>
      <c r="K29" s="236"/>
      <c r="L29" s="166"/>
    </row>
    <row r="30" spans="3:12" ht="15">
      <c r="C30" s="163"/>
      <c r="D30" s="164"/>
      <c r="E30" s="169"/>
      <c r="F30" s="230"/>
      <c r="G30" s="169"/>
      <c r="H30" s="235"/>
      <c r="I30" s="236"/>
      <c r="J30" s="169"/>
      <c r="K30" s="236"/>
      <c r="L30" s="166"/>
    </row>
    <row r="31" spans="3:12" ht="15" hidden="1">
      <c r="C31" s="163"/>
      <c r="D31" s="172" t="s">
        <v>149</v>
      </c>
      <c r="E31" s="187"/>
      <c r="F31" s="235"/>
      <c r="G31" s="187"/>
      <c r="H31" s="235"/>
      <c r="I31" s="236"/>
      <c r="J31" s="169"/>
      <c r="K31" s="236"/>
      <c r="L31" s="166"/>
    </row>
    <row r="32" spans="3:12" ht="15" hidden="1">
      <c r="C32" s="163"/>
      <c r="D32" s="187" t="s">
        <v>150</v>
      </c>
      <c r="E32" s="187"/>
      <c r="F32" s="235"/>
      <c r="G32" s="187"/>
      <c r="H32" s="235"/>
      <c r="I32" s="236"/>
      <c r="J32" s="169"/>
      <c r="K32" s="236"/>
      <c r="L32" s="166"/>
    </row>
    <row r="33" spans="3:12" ht="15" hidden="1">
      <c r="C33" s="163"/>
      <c r="D33" s="187" t="s">
        <v>151</v>
      </c>
      <c r="E33" s="187"/>
      <c r="F33" s="235"/>
      <c r="G33" s="187"/>
      <c r="H33" s="235"/>
      <c r="I33" s="236"/>
      <c r="J33" s="169"/>
      <c r="K33" s="236"/>
      <c r="L33" s="166"/>
    </row>
    <row r="34" spans="3:12" ht="15" hidden="1">
      <c r="C34" s="163"/>
      <c r="D34" s="187" t="s">
        <v>152</v>
      </c>
      <c r="E34" s="187"/>
      <c r="F34" s="235"/>
      <c r="G34" s="187"/>
      <c r="H34" s="235"/>
      <c r="I34" s="236"/>
      <c r="J34" s="169"/>
      <c r="K34" s="236"/>
      <c r="L34" s="166"/>
    </row>
    <row r="35" spans="3:12" ht="15">
      <c r="C35" s="163"/>
      <c r="D35" s="187" t="s">
        <v>153</v>
      </c>
      <c r="E35" s="187"/>
      <c r="F35" s="235">
        <f>+'Nota prop.eq.'!J22</f>
        <v>330452031.72999996</v>
      </c>
      <c r="G35" s="187"/>
      <c r="H35" s="235">
        <v>326345592.24</v>
      </c>
      <c r="I35" s="236"/>
      <c r="J35" s="169"/>
      <c r="K35" s="236"/>
      <c r="L35" s="166"/>
    </row>
    <row r="36" spans="3:12" ht="15">
      <c r="C36" s="163"/>
      <c r="D36" s="187" t="s">
        <v>154</v>
      </c>
      <c r="E36" s="187"/>
      <c r="F36" s="235">
        <f>+'Nota prop.eq.'!B46</f>
        <v>36316.76000000164</v>
      </c>
      <c r="G36" s="187"/>
      <c r="H36" s="235">
        <v>1941142.990000002</v>
      </c>
      <c r="I36" s="236"/>
      <c r="J36" s="169"/>
      <c r="K36" s="236"/>
      <c r="L36" s="166"/>
    </row>
    <row r="37" spans="3:12" ht="15">
      <c r="C37" s="163"/>
      <c r="D37" s="187" t="s">
        <v>155</v>
      </c>
      <c r="E37" s="187"/>
      <c r="F37" s="235">
        <f>+'Notas (5)'!C96</f>
        <v>607392.04</v>
      </c>
      <c r="G37" s="187"/>
      <c r="H37" s="235">
        <f>+'Notas (5)'!E96</f>
        <v>607392</v>
      </c>
      <c r="I37" s="236"/>
      <c r="J37" s="169"/>
      <c r="K37" s="236"/>
      <c r="L37" s="166"/>
    </row>
    <row r="38" spans="3:12" ht="15">
      <c r="C38" s="163"/>
      <c r="D38" s="237" t="s">
        <v>150</v>
      </c>
      <c r="E38" s="187"/>
      <c r="F38" s="235">
        <f>+'Notas (5)'!C108</f>
        <v>2797749</v>
      </c>
      <c r="G38" s="187"/>
      <c r="H38" s="235">
        <f>+'Notas (5)'!E105</f>
        <v>2797749.18</v>
      </c>
      <c r="I38" s="236"/>
      <c r="J38" s="169"/>
      <c r="K38" s="236"/>
      <c r="L38" s="166"/>
    </row>
    <row r="39" spans="3:12" ht="15">
      <c r="C39" s="163"/>
      <c r="D39" s="192" t="s">
        <v>156</v>
      </c>
      <c r="E39" s="164"/>
      <c r="F39" s="178">
        <f>SUM(F35:F38)</f>
        <v>333893489.53</v>
      </c>
      <c r="G39" s="164"/>
      <c r="H39" s="178">
        <f>SUM(H35:H38)</f>
        <v>331691876.41</v>
      </c>
      <c r="I39" s="164"/>
      <c r="J39" s="169"/>
      <c r="K39" s="164"/>
      <c r="L39" s="166"/>
    </row>
    <row r="40" spans="3:12" ht="15.75" thickBot="1">
      <c r="C40" s="163"/>
      <c r="D40" s="234" t="s">
        <v>157</v>
      </c>
      <c r="E40" s="164"/>
      <c r="F40" s="476">
        <f>+F27+F39+1</f>
        <v>1702252946.45</v>
      </c>
      <c r="G40" s="164"/>
      <c r="H40" s="233">
        <f>+H39+H27</f>
        <v>1453959990.41</v>
      </c>
      <c r="I40" s="164"/>
      <c r="J40" s="169"/>
      <c r="K40" s="236">
        <v>399912.37</v>
      </c>
      <c r="L40" s="166"/>
    </row>
    <row r="41" spans="3:12" ht="17.25" customHeight="1" thickTop="1">
      <c r="C41" s="163"/>
      <c r="D41" s="164"/>
      <c r="E41" s="164"/>
      <c r="F41" s="164"/>
      <c r="G41" s="164"/>
      <c r="H41" s="235"/>
      <c r="I41" s="164"/>
      <c r="J41" s="169"/>
      <c r="K41" s="236"/>
      <c r="L41" s="166"/>
    </row>
    <row r="42" spans="3:13" ht="15">
      <c r="C42" s="163"/>
      <c r="D42" s="170" t="s">
        <v>158</v>
      </c>
      <c r="E42" s="170"/>
      <c r="F42" s="167"/>
      <c r="G42" s="170"/>
      <c r="H42" s="224"/>
      <c r="I42" s="167"/>
      <c r="J42" s="169"/>
      <c r="K42" s="167"/>
      <c r="L42" s="166"/>
      <c r="M42" s="189"/>
    </row>
    <row r="43" spans="3:13" ht="15">
      <c r="C43" s="163"/>
      <c r="D43" s="170" t="s">
        <v>159</v>
      </c>
      <c r="E43" s="164"/>
      <c r="F43" s="164"/>
      <c r="G43" s="164"/>
      <c r="H43" s="235"/>
      <c r="I43" s="164"/>
      <c r="J43" s="169"/>
      <c r="K43" s="236"/>
      <c r="L43" s="166"/>
      <c r="M43" s="189"/>
    </row>
    <row r="44" spans="3:13" ht="15">
      <c r="C44" s="163"/>
      <c r="D44" s="164"/>
      <c r="E44" s="164"/>
      <c r="F44" s="164"/>
      <c r="G44" s="164"/>
      <c r="H44" s="235"/>
      <c r="I44" s="164"/>
      <c r="J44" s="169"/>
      <c r="K44" s="236"/>
      <c r="L44" s="166"/>
      <c r="M44" s="189"/>
    </row>
    <row r="45" spans="3:13" ht="15" customHeight="1" hidden="1">
      <c r="C45" s="163"/>
      <c r="D45" s="238" t="s">
        <v>160</v>
      </c>
      <c r="E45" s="239"/>
      <c r="F45" s="240"/>
      <c r="G45" s="240"/>
      <c r="H45" s="241"/>
      <c r="I45" s="164"/>
      <c r="J45" s="169"/>
      <c r="K45" s="236"/>
      <c r="L45" s="166"/>
      <c r="M45" s="189"/>
    </row>
    <row r="46" spans="3:13" ht="15">
      <c r="C46" s="163"/>
      <c r="D46" s="242" t="s">
        <v>161</v>
      </c>
      <c r="E46" s="243"/>
      <c r="F46" s="240">
        <f>+'Notas (5)'!C123</f>
        <v>12728287.7</v>
      </c>
      <c r="G46" s="244"/>
      <c r="H46" s="241">
        <f>+'Notas (5)'!E123</f>
        <v>18044782</v>
      </c>
      <c r="I46" s="165"/>
      <c r="J46" s="169"/>
      <c r="K46" s="236"/>
      <c r="L46" s="166"/>
      <c r="M46" s="189"/>
    </row>
    <row r="47" spans="3:13" ht="15" customHeight="1" hidden="1">
      <c r="C47" s="163"/>
      <c r="D47" s="238" t="s">
        <v>162</v>
      </c>
      <c r="E47" s="169"/>
      <c r="F47" s="245"/>
      <c r="G47" s="173"/>
      <c r="H47" s="246"/>
      <c r="I47" s="169"/>
      <c r="J47" s="169"/>
      <c r="K47" s="236"/>
      <c r="L47" s="166"/>
      <c r="M47" s="189"/>
    </row>
    <row r="48" spans="3:13" ht="15" customHeight="1" hidden="1">
      <c r="C48" s="163"/>
      <c r="D48" s="187" t="s">
        <v>163</v>
      </c>
      <c r="E48" s="164"/>
      <c r="F48" s="246">
        <v>0</v>
      </c>
      <c r="G48" s="245"/>
      <c r="H48" s="246">
        <v>0</v>
      </c>
      <c r="I48" s="234"/>
      <c r="J48" s="169"/>
      <c r="K48" s="236"/>
      <c r="L48" s="166"/>
      <c r="M48" s="189"/>
    </row>
    <row r="49" spans="3:13" ht="15" customHeight="1" hidden="1">
      <c r="C49" s="163"/>
      <c r="D49" s="172" t="s">
        <v>164</v>
      </c>
      <c r="E49" s="164"/>
      <c r="F49" s="246"/>
      <c r="G49" s="245"/>
      <c r="H49" s="246"/>
      <c r="I49" s="234"/>
      <c r="J49" s="169"/>
      <c r="K49" s="236"/>
      <c r="L49" s="166"/>
      <c r="M49" s="189"/>
    </row>
    <row r="50" spans="3:13" ht="15">
      <c r="C50" s="163"/>
      <c r="D50" s="187" t="s">
        <v>165</v>
      </c>
      <c r="E50" s="164"/>
      <c r="F50" s="247">
        <f>+'Notas (5)'!C133</f>
        <v>15877975.889999999</v>
      </c>
      <c r="G50" s="245"/>
      <c r="H50" s="247">
        <f>+'Notas (5)'!E133</f>
        <v>13372373.28</v>
      </c>
      <c r="I50" s="234"/>
      <c r="J50" s="169"/>
      <c r="K50" s="236"/>
      <c r="L50" s="166"/>
      <c r="M50" s="189"/>
    </row>
    <row r="51" spans="3:13" ht="15" customHeight="1" hidden="1">
      <c r="C51" s="163"/>
      <c r="D51" s="187" t="s">
        <v>166</v>
      </c>
      <c r="E51" s="164"/>
      <c r="F51" s="246"/>
      <c r="G51" s="245"/>
      <c r="H51" s="246"/>
      <c r="I51" s="234"/>
      <c r="J51" s="169"/>
      <c r="K51" s="236"/>
      <c r="L51" s="166"/>
      <c r="M51" s="189"/>
    </row>
    <row r="52" spans="3:13" ht="15" customHeight="1" hidden="1">
      <c r="C52" s="163"/>
      <c r="D52" s="172" t="s">
        <v>167</v>
      </c>
      <c r="E52" s="164"/>
      <c r="F52" s="246"/>
      <c r="G52" s="245"/>
      <c r="H52" s="246"/>
      <c r="I52" s="234"/>
      <c r="J52" s="169"/>
      <c r="K52" s="236"/>
      <c r="L52" s="166"/>
      <c r="M52" s="189"/>
    </row>
    <row r="53" spans="3:13" ht="15" customHeight="1" hidden="1">
      <c r="C53" s="163"/>
      <c r="D53" s="172" t="s">
        <v>168</v>
      </c>
      <c r="E53" s="164"/>
      <c r="F53" s="246"/>
      <c r="G53" s="245"/>
      <c r="H53" s="246"/>
      <c r="I53" s="234"/>
      <c r="J53" s="169"/>
      <c r="K53" s="236"/>
      <c r="L53" s="166"/>
      <c r="M53" s="189"/>
    </row>
    <row r="54" spans="3:13" ht="15" hidden="1">
      <c r="C54" s="163"/>
      <c r="D54" s="187" t="s">
        <v>169</v>
      </c>
      <c r="E54" s="164"/>
      <c r="F54" s="247"/>
      <c r="G54" s="245"/>
      <c r="H54" s="247"/>
      <c r="I54" s="234"/>
      <c r="J54" s="169"/>
      <c r="K54" s="236"/>
      <c r="L54" s="166"/>
      <c r="M54" s="189"/>
    </row>
    <row r="55" spans="3:13" ht="15" customHeight="1" hidden="1">
      <c r="C55" s="163"/>
      <c r="D55" s="172" t="s">
        <v>170</v>
      </c>
      <c r="E55" s="164"/>
      <c r="F55" s="246"/>
      <c r="G55" s="245"/>
      <c r="H55" s="246"/>
      <c r="I55" s="234"/>
      <c r="J55" s="169"/>
      <c r="K55" s="236"/>
      <c r="L55" s="166"/>
      <c r="M55" s="189"/>
    </row>
    <row r="56" spans="3:13" ht="15" customHeight="1" hidden="1">
      <c r="C56" s="163"/>
      <c r="D56" s="172" t="s">
        <v>171</v>
      </c>
      <c r="E56" s="164"/>
      <c r="F56" s="247"/>
      <c r="G56" s="245"/>
      <c r="H56" s="247"/>
      <c r="I56" s="234"/>
      <c r="J56" s="169"/>
      <c r="K56" s="236"/>
      <c r="L56" s="166"/>
      <c r="M56" s="189"/>
    </row>
    <row r="57" spans="3:13" ht="17.25" customHeight="1">
      <c r="C57" s="163"/>
      <c r="D57" s="248" t="s">
        <v>172</v>
      </c>
      <c r="E57" s="164"/>
      <c r="F57" s="249">
        <f>SUM(F46:F50)</f>
        <v>28606263.589999996</v>
      </c>
      <c r="G57" s="234"/>
      <c r="H57" s="250">
        <f>SUM(H46:H50)</f>
        <v>31417155.28</v>
      </c>
      <c r="I57" s="228"/>
      <c r="J57" s="169"/>
      <c r="K57" s="236"/>
      <c r="L57" s="166"/>
      <c r="M57" s="189"/>
    </row>
    <row r="58" spans="3:13" ht="15">
      <c r="C58" s="163"/>
      <c r="D58" s="243"/>
      <c r="E58" s="243"/>
      <c r="F58" s="243"/>
      <c r="G58" s="243"/>
      <c r="H58" s="187"/>
      <c r="I58" s="251"/>
      <c r="J58" s="169"/>
      <c r="K58" s="236"/>
      <c r="L58" s="166"/>
      <c r="M58" s="189"/>
    </row>
    <row r="59" spans="3:12" ht="15">
      <c r="C59" s="163"/>
      <c r="D59" s="170" t="s">
        <v>158</v>
      </c>
      <c r="E59" s="164"/>
      <c r="F59" s="164"/>
      <c r="G59" s="164"/>
      <c r="H59" s="252"/>
      <c r="I59" s="164"/>
      <c r="J59" s="169"/>
      <c r="K59" s="236"/>
      <c r="L59" s="166"/>
    </row>
    <row r="60" spans="3:12" ht="15">
      <c r="C60" s="163"/>
      <c r="D60" s="170" t="s">
        <v>173</v>
      </c>
      <c r="E60" s="164"/>
      <c r="F60" s="164"/>
      <c r="G60" s="164"/>
      <c r="H60" s="252"/>
      <c r="I60" s="164"/>
      <c r="J60" s="169"/>
      <c r="K60" s="236"/>
      <c r="L60" s="166"/>
    </row>
    <row r="61" spans="3:12" ht="15">
      <c r="C61" s="163"/>
      <c r="D61" s="164"/>
      <c r="E61" s="164"/>
      <c r="F61" s="164"/>
      <c r="G61" s="164"/>
      <c r="H61" s="252"/>
      <c r="I61" s="164"/>
      <c r="J61" s="169"/>
      <c r="K61" s="236"/>
      <c r="L61" s="166"/>
    </row>
    <row r="62" spans="3:12" ht="15">
      <c r="C62" s="163"/>
      <c r="D62" s="242" t="s">
        <v>174</v>
      </c>
      <c r="E62" s="164"/>
      <c r="F62" s="245">
        <f>+'Notas (5)'!C149</f>
        <v>1081892139.74</v>
      </c>
      <c r="G62" s="164"/>
      <c r="H62" s="253">
        <f>+'Notas (5)'!E149</f>
        <v>834109795</v>
      </c>
      <c r="I62" s="164"/>
      <c r="J62" s="169"/>
      <c r="K62" s="236"/>
      <c r="L62" s="166"/>
    </row>
    <row r="63" spans="3:12" ht="15" customHeight="1" hidden="1">
      <c r="C63" s="163"/>
      <c r="D63" s="238" t="s">
        <v>175</v>
      </c>
      <c r="E63" s="164"/>
      <c r="F63" s="164"/>
      <c r="G63" s="164"/>
      <c r="H63" s="252"/>
      <c r="I63" s="164"/>
      <c r="J63" s="169"/>
      <c r="K63" s="236"/>
      <c r="L63" s="166"/>
    </row>
    <row r="64" spans="3:12" ht="15" customHeight="1" hidden="1">
      <c r="C64" s="163"/>
      <c r="D64" s="238" t="s">
        <v>176</v>
      </c>
      <c r="E64" s="164"/>
      <c r="F64" s="164"/>
      <c r="G64" s="164"/>
      <c r="H64" s="252"/>
      <c r="I64" s="164"/>
      <c r="J64" s="169"/>
      <c r="K64" s="236"/>
      <c r="L64" s="166"/>
    </row>
    <row r="65" spans="3:12" ht="15" customHeight="1" hidden="1">
      <c r="C65" s="163"/>
      <c r="D65" s="187" t="s">
        <v>177</v>
      </c>
      <c r="E65" s="164"/>
      <c r="F65" s="245">
        <v>0</v>
      </c>
      <c r="G65" s="164"/>
      <c r="H65" s="252" t="e">
        <f>+#REF!</f>
        <v>#REF!</v>
      </c>
      <c r="I65" s="164"/>
      <c r="J65" s="169"/>
      <c r="K65" s="236"/>
      <c r="L65" s="166"/>
    </row>
    <row r="66" spans="3:12" ht="15" customHeight="1" hidden="1">
      <c r="C66" s="163"/>
      <c r="D66" s="172" t="s">
        <v>178</v>
      </c>
      <c r="E66" s="164"/>
      <c r="F66" s="164"/>
      <c r="G66" s="164"/>
      <c r="H66" s="252"/>
      <c r="I66" s="164"/>
      <c r="J66" s="169"/>
      <c r="K66" s="236"/>
      <c r="L66" s="166"/>
    </row>
    <row r="67" spans="3:12" ht="15" customHeight="1" hidden="1">
      <c r="C67" s="163"/>
      <c r="D67" s="172" t="s">
        <v>179</v>
      </c>
      <c r="E67" s="164"/>
      <c r="F67" s="164"/>
      <c r="G67" s="164"/>
      <c r="H67" s="252"/>
      <c r="I67" s="164"/>
      <c r="J67" s="169"/>
      <c r="K67" s="236"/>
      <c r="L67" s="166"/>
    </row>
    <row r="68" spans="3:12" ht="15">
      <c r="C68" s="163"/>
      <c r="D68" s="192" t="s">
        <v>180</v>
      </c>
      <c r="E68" s="164"/>
      <c r="F68" s="178">
        <f>SUM(F61:F67)</f>
        <v>1081892139.74</v>
      </c>
      <c r="G68" s="180"/>
      <c r="H68" s="178">
        <f>+H62</f>
        <v>834109795</v>
      </c>
      <c r="I68" s="164"/>
      <c r="J68" s="169"/>
      <c r="K68" s="236"/>
      <c r="L68" s="166"/>
    </row>
    <row r="69" spans="3:12" ht="18" customHeight="1">
      <c r="C69" s="163"/>
      <c r="D69" s="234" t="s">
        <v>181</v>
      </c>
      <c r="E69" s="164"/>
      <c r="F69" s="178">
        <f>+F57+F68</f>
        <v>1110498403.33</v>
      </c>
      <c r="G69" s="164"/>
      <c r="H69" s="178">
        <f>+H57+H68</f>
        <v>865526950.28</v>
      </c>
      <c r="I69" s="164"/>
      <c r="J69" s="169"/>
      <c r="K69" s="236"/>
      <c r="L69" s="166"/>
    </row>
    <row r="70" spans="3:12" ht="15">
      <c r="C70" s="163"/>
      <c r="D70" s="187"/>
      <c r="E70" s="164"/>
      <c r="F70" s="164"/>
      <c r="G70" s="164"/>
      <c r="H70" s="252"/>
      <c r="I70" s="164"/>
      <c r="J70" s="169"/>
      <c r="K70" s="236"/>
      <c r="L70" s="166"/>
    </row>
    <row r="71" spans="3:12" ht="15">
      <c r="C71" s="163"/>
      <c r="D71" s="254" t="s">
        <v>182</v>
      </c>
      <c r="E71" s="164"/>
      <c r="F71" s="164"/>
      <c r="G71" s="164"/>
      <c r="H71" s="252"/>
      <c r="I71" s="164"/>
      <c r="J71" s="169"/>
      <c r="K71" s="236"/>
      <c r="L71" s="166"/>
    </row>
    <row r="72" spans="3:12" ht="15">
      <c r="C72" s="163"/>
      <c r="D72" s="187"/>
      <c r="E72" s="164"/>
      <c r="F72" s="164"/>
      <c r="G72" s="164"/>
      <c r="H72" s="252"/>
      <c r="I72" s="164"/>
      <c r="J72" s="169"/>
      <c r="K72" s="236"/>
      <c r="L72" s="166"/>
    </row>
    <row r="73" spans="3:13" ht="15">
      <c r="C73" s="163"/>
      <c r="D73" s="187" t="s">
        <v>183</v>
      </c>
      <c r="E73" s="255"/>
      <c r="F73" s="226">
        <v>101467631.82</v>
      </c>
      <c r="G73" s="255"/>
      <c r="H73" s="226">
        <v>101467631.82</v>
      </c>
      <c r="I73" s="256"/>
      <c r="J73" s="169"/>
      <c r="K73" s="257"/>
      <c r="L73" s="166"/>
      <c r="M73" s="189"/>
    </row>
    <row r="74" spans="3:13" ht="15" customHeight="1">
      <c r="C74" s="163"/>
      <c r="D74" s="237" t="s">
        <v>184</v>
      </c>
      <c r="E74" s="255"/>
      <c r="F74" s="227">
        <v>0</v>
      </c>
      <c r="G74" s="570"/>
      <c r="H74" s="227">
        <v>-7064323</v>
      </c>
      <c r="I74" s="256"/>
      <c r="J74" s="169"/>
      <c r="K74" s="257"/>
      <c r="L74" s="166"/>
      <c r="M74" s="189"/>
    </row>
    <row r="75" spans="3:13" ht="15">
      <c r="C75" s="163"/>
      <c r="D75" s="197" t="s">
        <v>185</v>
      </c>
      <c r="E75" s="197"/>
      <c r="F75" s="227">
        <v>3990008.88</v>
      </c>
      <c r="G75" s="242"/>
      <c r="H75" s="227">
        <v>61170822.32</v>
      </c>
      <c r="I75" s="258"/>
      <c r="J75" s="169"/>
      <c r="K75" s="169"/>
      <c r="L75" s="166"/>
      <c r="M75" s="259"/>
    </row>
    <row r="76" spans="3:13" ht="15">
      <c r="C76" s="163"/>
      <c r="D76" s="197" t="s">
        <v>186</v>
      </c>
      <c r="E76" s="260"/>
      <c r="F76" s="231">
        <v>486296902</v>
      </c>
      <c r="G76" s="571"/>
      <c r="H76" s="231">
        <v>432858909</v>
      </c>
      <c r="I76" s="258"/>
      <c r="J76" s="169"/>
      <c r="K76" s="169"/>
      <c r="L76" s="166"/>
      <c r="M76" s="189"/>
    </row>
    <row r="77" spans="3:13" ht="15" customHeight="1" hidden="1">
      <c r="C77" s="163"/>
      <c r="D77" s="238" t="s">
        <v>134</v>
      </c>
      <c r="E77" s="197"/>
      <c r="F77" s="231"/>
      <c r="G77" s="242"/>
      <c r="H77" s="261"/>
      <c r="I77" s="258"/>
      <c r="J77" s="169"/>
      <c r="K77" s="169"/>
      <c r="L77" s="166"/>
      <c r="M77" s="189"/>
    </row>
    <row r="78" spans="3:13" ht="15">
      <c r="C78" s="163"/>
      <c r="D78" s="192" t="s">
        <v>187</v>
      </c>
      <c r="E78" s="197"/>
      <c r="F78" s="572">
        <f>SUM(F73:F76)</f>
        <v>591754542.7</v>
      </c>
      <c r="G78" s="573"/>
      <c r="H78" s="574">
        <f>SUM(H73:H76)</f>
        <v>588433040.14</v>
      </c>
      <c r="I78" s="258"/>
      <c r="J78" s="169"/>
      <c r="K78" s="236">
        <v>52042731.02</v>
      </c>
      <c r="L78" s="166"/>
      <c r="M78" s="189"/>
    </row>
    <row r="79" spans="3:13" ht="19.5" customHeight="1" thickBot="1">
      <c r="C79" s="163"/>
      <c r="D79" s="234" t="s">
        <v>188</v>
      </c>
      <c r="E79" s="197"/>
      <c r="F79" s="233">
        <f>+F78+F69</f>
        <v>1702252946.03</v>
      </c>
      <c r="G79" s="242"/>
      <c r="H79" s="233">
        <f>+H78+H69</f>
        <v>1453959990.42</v>
      </c>
      <c r="I79" s="197"/>
      <c r="J79" s="169"/>
      <c r="K79" s="236">
        <v>-5348157.34</v>
      </c>
      <c r="L79" s="166"/>
      <c r="M79" s="189"/>
    </row>
    <row r="80" spans="3:12" ht="17.25" customHeight="1" thickTop="1">
      <c r="C80" s="163"/>
      <c r="D80" s="196"/>
      <c r="E80" s="197"/>
      <c r="F80" s="180"/>
      <c r="G80" s="197"/>
      <c r="H80" s="262"/>
      <c r="I80" s="263"/>
      <c r="J80" s="169"/>
      <c r="K80" s="236"/>
      <c r="L80" s="166"/>
    </row>
    <row r="81" spans="3:13" ht="15.75" thickBot="1">
      <c r="C81" s="199"/>
      <c r="D81" s="200"/>
      <c r="E81" s="200"/>
      <c r="F81" s="200"/>
      <c r="G81" s="200"/>
      <c r="H81" s="264"/>
      <c r="I81" s="200"/>
      <c r="J81" s="200"/>
      <c r="K81" s="200"/>
      <c r="L81" s="202"/>
      <c r="M81" s="259"/>
    </row>
    <row r="82" ht="15">
      <c r="M82" s="189"/>
    </row>
    <row r="83" spans="6:13" ht="15">
      <c r="F83" s="152"/>
      <c r="H83" s="265"/>
      <c r="M83" s="189"/>
    </row>
    <row r="84" ht="15">
      <c r="M84" s="189"/>
    </row>
    <row r="85" ht="15">
      <c r="M85" s="189"/>
    </row>
    <row r="86" spans="4:13" s="152" customFormat="1" ht="15">
      <c r="D86" s="203"/>
      <c r="E86" s="203"/>
      <c r="F86" s="204"/>
      <c r="G86" s="203"/>
      <c r="H86" s="101"/>
      <c r="M86" s="98"/>
    </row>
    <row r="87" spans="4:12" ht="15">
      <c r="D87" s="206" t="s">
        <v>17</v>
      </c>
      <c r="E87" s="207"/>
      <c r="F87" s="206"/>
      <c r="G87" s="208" t="s">
        <v>15</v>
      </c>
      <c r="H87" s="146"/>
      <c r="I87" s="266"/>
      <c r="J87" s="266"/>
      <c r="K87" s="266"/>
      <c r="L87" s="266"/>
    </row>
    <row r="88" spans="4:13" ht="15" customHeight="1">
      <c r="D88" s="209" t="s">
        <v>18</v>
      </c>
      <c r="E88" s="210"/>
      <c r="F88" s="579" t="s">
        <v>189</v>
      </c>
      <c r="G88" s="579"/>
      <c r="H88" s="579"/>
      <c r="J88" s="267"/>
      <c r="K88" s="267"/>
      <c r="L88" s="211"/>
      <c r="M88" s="268"/>
    </row>
    <row r="89" spans="4:13" ht="15" customHeight="1">
      <c r="D89" s="207"/>
      <c r="E89" s="207"/>
      <c r="F89" s="207"/>
      <c r="G89" s="207"/>
      <c r="H89" s="103"/>
      <c r="I89" s="266"/>
      <c r="J89" s="267"/>
      <c r="K89" s="267"/>
      <c r="L89" s="211"/>
      <c r="M89" s="268"/>
    </row>
    <row r="90" spans="4:13" s="152" customFormat="1" ht="15">
      <c r="D90" s="207"/>
      <c r="E90" s="207"/>
      <c r="F90" s="207"/>
      <c r="G90" s="207"/>
      <c r="H90" s="103"/>
      <c r="M90" s="98"/>
    </row>
    <row r="91" spans="4:13" s="152" customFormat="1" ht="15">
      <c r="D91" s="104"/>
      <c r="E91" s="207"/>
      <c r="F91" s="207"/>
      <c r="G91" s="207"/>
      <c r="H91" s="103"/>
      <c r="M91" s="98"/>
    </row>
    <row r="92" spans="2:13" s="152" customFormat="1" ht="15">
      <c r="B92" s="269"/>
      <c r="C92" s="269"/>
      <c r="D92" s="269"/>
      <c r="E92" s="269" t="s">
        <v>190</v>
      </c>
      <c r="F92" s="213"/>
      <c r="G92" s="214"/>
      <c r="H92" s="111"/>
      <c r="I92" s="270"/>
      <c r="J92" s="270"/>
      <c r="K92" s="270"/>
      <c r="M92" s="98"/>
    </row>
    <row r="93" spans="5:13" s="152" customFormat="1" ht="15">
      <c r="E93" s="271" t="s">
        <v>191</v>
      </c>
      <c r="H93" s="103"/>
      <c r="I93" s="272"/>
      <c r="J93" s="272"/>
      <c r="K93" s="272"/>
      <c r="M93" s="98"/>
    </row>
    <row r="94" spans="4:8" ht="15">
      <c r="D94" s="216"/>
      <c r="E94" s="104"/>
      <c r="F94" s="104"/>
      <c r="G94" s="104"/>
      <c r="H94" s="149"/>
    </row>
    <row r="95" ht="15">
      <c r="H95" s="273"/>
    </row>
    <row r="96" ht="15">
      <c r="H96" s="273"/>
    </row>
    <row r="97" ht="15">
      <c r="H97" s="273"/>
    </row>
    <row r="98" spans="4:8" ht="15">
      <c r="D98" s="218"/>
      <c r="H98" s="273"/>
    </row>
    <row r="99" spans="4:8" ht="15">
      <c r="D99" s="218"/>
      <c r="E99" s="216"/>
      <c r="H99" s="274"/>
    </row>
    <row r="100" spans="4:8" ht="15">
      <c r="D100" s="218"/>
      <c r="F100" s="152"/>
      <c r="H100" s="273"/>
    </row>
    <row r="101" spans="4:6" ht="15">
      <c r="D101" s="275"/>
      <c r="F101" s="194"/>
    </row>
    <row r="102" spans="4:8" ht="15">
      <c r="D102" s="218"/>
      <c r="F102" s="94">
        <f>+F79-F40</f>
        <v>-0.4200000762939453</v>
      </c>
      <c r="H102" s="276">
        <f>+H79-H40</f>
        <v>0.009999990463256836</v>
      </c>
    </row>
    <row r="103" ht="15">
      <c r="H103" s="277"/>
    </row>
    <row r="104" spans="4:8" ht="15">
      <c r="D104" s="189"/>
      <c r="F104" s="218"/>
      <c r="H104" s="273"/>
    </row>
    <row r="105" spans="4:8" ht="15">
      <c r="D105" s="189"/>
      <c r="F105" s="152"/>
      <c r="H105" s="273"/>
    </row>
    <row r="106" spans="4:8" ht="15">
      <c r="D106" s="237"/>
      <c r="F106" s="152"/>
      <c r="H106" s="273"/>
    </row>
    <row r="107" spans="4:8" ht="15">
      <c r="D107" s="237"/>
      <c r="H107" s="274"/>
    </row>
    <row r="108" spans="4:8" ht="15">
      <c r="D108" s="278"/>
      <c r="H108" s="273"/>
    </row>
    <row r="109" spans="4:8" ht="15">
      <c r="D109" s="278"/>
      <c r="H109" s="274"/>
    </row>
    <row r="110" spans="4:8" ht="15">
      <c r="D110" s="189"/>
      <c r="H110" s="273"/>
    </row>
    <row r="111" ht="15">
      <c r="D111" s="189"/>
    </row>
    <row r="112" ht="15">
      <c r="D112" s="189"/>
    </row>
    <row r="113" ht="15">
      <c r="D113" s="189"/>
    </row>
    <row r="114" ht="15">
      <c r="D114" s="189"/>
    </row>
    <row r="115" ht="15">
      <c r="D115" s="189"/>
    </row>
    <row r="123" spans="4:8" ht="15">
      <c r="D123" s="104"/>
      <c r="E123" s="104"/>
      <c r="F123" s="279"/>
      <c r="G123" s="104"/>
      <c r="H123" s="149"/>
    </row>
  </sheetData>
  <sheetProtection/>
  <mergeCells count="8">
    <mergeCell ref="C13:L13"/>
    <mergeCell ref="F88:H88"/>
    <mergeCell ref="D7:K7"/>
    <mergeCell ref="D8:K8"/>
    <mergeCell ref="C9:L9"/>
    <mergeCell ref="C10:L10"/>
    <mergeCell ref="C11:L11"/>
    <mergeCell ref="C12:L12"/>
  </mergeCells>
  <printOptions horizontalCentered="1"/>
  <pageMargins left="0.1968503937007874" right="0.1968503937007874" top="0.9448818897637796" bottom="0.5905511811023623" header="0" footer="0"/>
  <pageSetup fitToHeight="2" horizontalDpi="600" verticalDpi="600" orientation="portrait" scale="64"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B5:L1873"/>
  <sheetViews>
    <sheetView zoomScalePageLayoutView="0" workbookViewId="0" topLeftCell="A1">
      <selection activeCell="J47" sqref="J47"/>
    </sheetView>
  </sheetViews>
  <sheetFormatPr defaultColWidth="11.421875" defaultRowHeight="12.75"/>
  <cols>
    <col min="1" max="1" width="11.421875" style="151" customWidth="1"/>
    <col min="2" max="2" width="3.7109375" style="151" customWidth="1"/>
    <col min="3" max="3" width="65.57421875" style="151" customWidth="1"/>
    <col min="4" max="4" width="19.8515625" style="151" customWidth="1"/>
    <col min="5" max="5" width="3.57421875" style="151" customWidth="1"/>
    <col min="6" max="6" width="18.00390625" style="151" customWidth="1"/>
    <col min="7" max="7" width="3.57421875" style="151" customWidth="1"/>
    <col min="8" max="8" width="4.00390625" style="151" customWidth="1"/>
    <col min="9" max="9" width="4.8515625" style="152" customWidth="1"/>
    <col min="10" max="10" width="19.421875" style="152" bestFit="1" customWidth="1"/>
    <col min="11" max="12" width="19.421875" style="151" bestFit="1" customWidth="1"/>
    <col min="13" max="16384" width="11.421875" style="151" customWidth="1"/>
  </cols>
  <sheetData>
    <row r="4" ht="15.75" thickBot="1"/>
    <row r="5" spans="2:8" ht="16.5" customHeight="1">
      <c r="B5" s="153"/>
      <c r="C5" s="154"/>
      <c r="D5" s="154"/>
      <c r="E5" s="154"/>
      <c r="F5" s="154"/>
      <c r="G5" s="154"/>
      <c r="H5" s="155"/>
    </row>
    <row r="6" spans="2:8" ht="15">
      <c r="B6" s="156"/>
      <c r="C6" s="157"/>
      <c r="D6" s="157"/>
      <c r="E6" s="157"/>
      <c r="F6" s="157"/>
      <c r="G6" s="157"/>
      <c r="H6" s="158"/>
    </row>
    <row r="7" spans="2:8" ht="15">
      <c r="B7" s="156"/>
      <c r="C7" s="157"/>
      <c r="D7" s="157"/>
      <c r="E7" s="157"/>
      <c r="F7" s="157"/>
      <c r="G7" s="157"/>
      <c r="H7" s="158"/>
    </row>
    <row r="8" spans="2:8" ht="15">
      <c r="B8" s="156"/>
      <c r="C8" s="157"/>
      <c r="D8" s="157"/>
      <c r="E8" s="157"/>
      <c r="F8" s="157"/>
      <c r="G8" s="157"/>
      <c r="H8" s="158"/>
    </row>
    <row r="9" spans="2:8" ht="15">
      <c r="B9" s="156"/>
      <c r="C9" s="159"/>
      <c r="D9" s="159"/>
      <c r="E9" s="159"/>
      <c r="F9" s="159"/>
      <c r="G9" s="159"/>
      <c r="H9" s="158"/>
    </row>
    <row r="10" spans="2:8" ht="18" customHeight="1">
      <c r="B10" s="581" t="s">
        <v>3</v>
      </c>
      <c r="C10" s="580"/>
      <c r="D10" s="580"/>
      <c r="E10" s="580"/>
      <c r="F10" s="580"/>
      <c r="G10" s="580"/>
      <c r="H10" s="582"/>
    </row>
    <row r="11" spans="2:8" ht="15">
      <c r="B11" s="581" t="s">
        <v>113</v>
      </c>
      <c r="C11" s="580"/>
      <c r="D11" s="580"/>
      <c r="E11" s="580"/>
      <c r="F11" s="580"/>
      <c r="G11" s="580"/>
      <c r="H11" s="582"/>
    </row>
    <row r="12" spans="2:8" ht="15">
      <c r="B12" s="581" t="s">
        <v>408</v>
      </c>
      <c r="C12" s="580"/>
      <c r="D12" s="580"/>
      <c r="E12" s="580"/>
      <c r="F12" s="580"/>
      <c r="G12" s="580"/>
      <c r="H12" s="582"/>
    </row>
    <row r="13" spans="2:8" ht="15">
      <c r="B13" s="581" t="s">
        <v>2</v>
      </c>
      <c r="C13" s="580"/>
      <c r="D13" s="580"/>
      <c r="E13" s="580"/>
      <c r="F13" s="580"/>
      <c r="G13" s="580"/>
      <c r="H13" s="582"/>
    </row>
    <row r="14" spans="2:8" ht="9" customHeight="1" thickBot="1">
      <c r="B14" s="160"/>
      <c r="C14" s="161"/>
      <c r="D14" s="161"/>
      <c r="E14" s="161"/>
      <c r="F14" s="161"/>
      <c r="G14" s="161"/>
      <c r="H14" s="162"/>
    </row>
    <row r="15" spans="2:8" ht="15">
      <c r="B15" s="163"/>
      <c r="C15" s="164"/>
      <c r="D15" s="164"/>
      <c r="E15" s="164"/>
      <c r="F15" s="165"/>
      <c r="G15" s="164"/>
      <c r="H15" s="166"/>
    </row>
    <row r="16" spans="2:8" ht="15">
      <c r="B16" s="163"/>
      <c r="C16" s="164"/>
      <c r="D16" s="167">
        <v>2022</v>
      </c>
      <c r="E16" s="167"/>
      <c r="F16" s="168">
        <v>2021</v>
      </c>
      <c r="G16" s="167"/>
      <c r="H16" s="166"/>
    </row>
    <row r="17" spans="2:8" ht="15">
      <c r="B17" s="163"/>
      <c r="C17" s="164"/>
      <c r="D17" s="169"/>
      <c r="E17" s="164"/>
      <c r="F17" s="164"/>
      <c r="G17" s="164"/>
      <c r="H17" s="166"/>
    </row>
    <row r="18" spans="2:8" ht="15">
      <c r="B18" s="163"/>
      <c r="C18" s="170" t="s">
        <v>114</v>
      </c>
      <c r="D18" s="169"/>
      <c r="E18" s="171"/>
      <c r="F18" s="171"/>
      <c r="G18" s="171"/>
      <c r="H18" s="166"/>
    </row>
    <row r="19" spans="2:8" ht="9.75" customHeight="1">
      <c r="B19" s="163"/>
      <c r="C19" s="170"/>
      <c r="D19" s="169"/>
      <c r="E19" s="171"/>
      <c r="F19" s="171"/>
      <c r="G19" s="171"/>
      <c r="H19" s="166"/>
    </row>
    <row r="20" spans="2:8" ht="15" hidden="1">
      <c r="B20" s="163"/>
      <c r="C20" s="172" t="s">
        <v>115</v>
      </c>
      <c r="D20" s="169"/>
      <c r="E20" s="171"/>
      <c r="F20" s="171"/>
      <c r="G20" s="171"/>
      <c r="H20" s="166"/>
    </row>
    <row r="21" spans="2:8" ht="15">
      <c r="B21" s="163"/>
      <c r="C21" s="164" t="s">
        <v>116</v>
      </c>
      <c r="D21" s="173">
        <f>+'Notas (5)'!C169</f>
        <v>851806226.1700001</v>
      </c>
      <c r="E21" s="171"/>
      <c r="F21" s="174">
        <f>+'Notas (5)'!E169</f>
        <v>706559688</v>
      </c>
      <c r="G21" s="171"/>
      <c r="H21" s="166"/>
    </row>
    <row r="22" spans="2:8" ht="15">
      <c r="B22" s="163"/>
      <c r="C22" s="237" t="s">
        <v>335</v>
      </c>
      <c r="D22" s="173">
        <f>+'Notas (5)'!C173</f>
        <v>5425961.1</v>
      </c>
      <c r="E22" s="171"/>
      <c r="F22" s="174">
        <f>+'Notas (5)'!E173</f>
        <v>4252438</v>
      </c>
      <c r="G22" s="171"/>
      <c r="H22" s="166"/>
    </row>
    <row r="23" spans="2:12" ht="15">
      <c r="B23" s="163"/>
      <c r="C23" s="164" t="s">
        <v>118</v>
      </c>
      <c r="D23" s="173">
        <f>+'Notas (5)'!C176</f>
        <v>17105778.38</v>
      </c>
      <c r="E23" s="171"/>
      <c r="F23" s="174">
        <f>+'Notas (5)'!E176</f>
        <v>8870982</v>
      </c>
      <c r="G23" s="171"/>
      <c r="H23" s="166"/>
      <c r="K23" s="152"/>
      <c r="L23" s="152"/>
    </row>
    <row r="24" spans="2:8" ht="18" customHeight="1">
      <c r="B24" s="163"/>
      <c r="C24" s="175" t="s">
        <v>119</v>
      </c>
      <c r="D24" s="176">
        <f>SUM(D20:D23)</f>
        <v>874337965.6500001</v>
      </c>
      <c r="E24" s="177"/>
      <c r="F24" s="178">
        <f>SUM(F20:F23)</f>
        <v>719683108</v>
      </c>
      <c r="G24" s="177"/>
      <c r="H24" s="166"/>
    </row>
    <row r="25" spans="2:8" ht="18" customHeight="1">
      <c r="B25" s="163"/>
      <c r="C25" s="179"/>
      <c r="E25" s="177"/>
      <c r="F25" s="180"/>
      <c r="G25" s="177"/>
      <c r="H25" s="166"/>
    </row>
    <row r="26" spans="2:8" ht="15">
      <c r="B26" s="163"/>
      <c r="C26" s="170" t="s">
        <v>120</v>
      </c>
      <c r="D26" s="181"/>
      <c r="E26" s="169"/>
      <c r="F26" s="169"/>
      <c r="G26" s="169"/>
      <c r="H26" s="166"/>
    </row>
    <row r="27" spans="2:8" ht="9" customHeight="1">
      <c r="B27" s="163"/>
      <c r="C27" s="170"/>
      <c r="D27" s="177"/>
      <c r="E27" s="177"/>
      <c r="F27" s="177"/>
      <c r="G27" s="177"/>
      <c r="H27" s="166"/>
    </row>
    <row r="28" spans="2:8" ht="15">
      <c r="B28" s="163"/>
      <c r="C28" s="182" t="s">
        <v>121</v>
      </c>
      <c r="D28" s="183">
        <f>+'Notas (5)'!C198</f>
        <v>647466125.78</v>
      </c>
      <c r="E28" s="169"/>
      <c r="F28" s="183">
        <f>+'Notas (5)'!E198</f>
        <v>507761549.13000005</v>
      </c>
      <c r="G28" s="169"/>
      <c r="H28" s="166"/>
    </row>
    <row r="29" spans="2:8" ht="15">
      <c r="B29" s="163"/>
      <c r="C29" s="184" t="s">
        <v>122</v>
      </c>
      <c r="D29" s="183">
        <f>+'Notas (5)'!C211</f>
        <v>1987737.92</v>
      </c>
      <c r="E29" s="169"/>
      <c r="F29" s="183">
        <f>+'Notas (5)'!E211</f>
        <v>5452372</v>
      </c>
      <c r="G29" s="169"/>
      <c r="H29" s="166"/>
    </row>
    <row r="30" spans="2:11" ht="15">
      <c r="B30" s="163"/>
      <c r="C30" s="185" t="s">
        <v>123</v>
      </c>
      <c r="D30" s="183">
        <f>+'Notas (5)'!C223</f>
        <v>39057546.629999995</v>
      </c>
      <c r="E30" s="164"/>
      <c r="F30" s="183">
        <f>+'Notas (5)'!E223</f>
        <v>27768502</v>
      </c>
      <c r="G30" s="169"/>
      <c r="H30" s="166"/>
      <c r="K30" s="152"/>
    </row>
    <row r="31" spans="2:11" ht="15">
      <c r="B31" s="163"/>
      <c r="C31" s="489" t="s">
        <v>124</v>
      </c>
      <c r="D31" s="186">
        <f>+'Notas (5)'!C234</f>
        <v>11508497.829999998</v>
      </c>
      <c r="E31" s="187"/>
      <c r="F31" s="186">
        <f>+'Notas (5)'!E234</f>
        <v>12193414</v>
      </c>
      <c r="G31" s="169"/>
      <c r="H31" s="166"/>
      <c r="K31" s="152"/>
    </row>
    <row r="32" spans="2:11" ht="15" hidden="1">
      <c r="B32" s="163"/>
      <c r="C32" s="489" t="s">
        <v>125</v>
      </c>
      <c r="D32" s="183"/>
      <c r="E32" s="164"/>
      <c r="F32" s="183"/>
      <c r="G32" s="169"/>
      <c r="H32" s="166"/>
      <c r="K32" s="152"/>
    </row>
    <row r="33" spans="2:11" ht="15">
      <c r="B33" s="163"/>
      <c r="C33" s="230" t="s">
        <v>126</v>
      </c>
      <c r="D33" s="183">
        <f>+'Notas (5)'!C249</f>
        <v>169895297.57999998</v>
      </c>
      <c r="E33" s="164"/>
      <c r="F33" s="183">
        <f>+'Notas (5)'!E249</f>
        <v>105198898.51</v>
      </c>
      <c r="G33" s="169"/>
      <c r="H33" s="166"/>
      <c r="K33" s="152"/>
    </row>
    <row r="34" spans="2:11" ht="15">
      <c r="B34" s="163"/>
      <c r="C34" s="230" t="s">
        <v>127</v>
      </c>
      <c r="D34" s="190">
        <f>+'Notas (5)'!C253</f>
        <v>432751.02</v>
      </c>
      <c r="E34" s="164"/>
      <c r="F34" s="190">
        <f>+'Notas (5)'!E253</f>
        <v>137550.49</v>
      </c>
      <c r="G34" s="169"/>
      <c r="H34" s="166"/>
      <c r="K34" s="152"/>
    </row>
    <row r="35" spans="2:11" ht="15">
      <c r="B35" s="163"/>
      <c r="C35" s="175" t="s">
        <v>128</v>
      </c>
      <c r="D35" s="191">
        <f>SUM(D28:D34)</f>
        <v>870347956.76</v>
      </c>
      <c r="E35" s="192"/>
      <c r="F35" s="191">
        <f>SUM(F28:F34)</f>
        <v>658512286.1300001</v>
      </c>
      <c r="G35" s="169"/>
      <c r="H35" s="166"/>
      <c r="K35" s="152"/>
    </row>
    <row r="36" spans="2:11" ht="15">
      <c r="B36" s="163"/>
      <c r="C36" s="175"/>
      <c r="D36" s="191"/>
      <c r="E36" s="192"/>
      <c r="F36" s="191"/>
      <c r="G36" s="169"/>
      <c r="H36" s="166"/>
      <c r="K36" s="194"/>
    </row>
    <row r="37" spans="2:11" ht="15">
      <c r="B37" s="163"/>
      <c r="C37" s="175"/>
      <c r="D37" s="191"/>
      <c r="E37" s="192"/>
      <c r="F37" s="191"/>
      <c r="G37" s="169"/>
      <c r="H37" s="166"/>
      <c r="K37" s="194"/>
    </row>
    <row r="38" spans="2:8" ht="15" hidden="1">
      <c r="B38" s="163"/>
      <c r="C38" s="193" t="s">
        <v>129</v>
      </c>
      <c r="D38" s="191"/>
      <c r="E38" s="192"/>
      <c r="F38" s="191"/>
      <c r="G38" s="169"/>
      <c r="H38" s="166"/>
    </row>
    <row r="39" spans="2:8" ht="15" hidden="1">
      <c r="B39" s="163"/>
      <c r="C39" s="185"/>
      <c r="D39" s="191"/>
      <c r="E39" s="192"/>
      <c r="F39" s="191"/>
      <c r="G39" s="169"/>
      <c r="H39" s="166"/>
    </row>
    <row r="40" spans="2:8" ht="15" hidden="1">
      <c r="B40" s="163"/>
      <c r="C40" s="188" t="s">
        <v>130</v>
      </c>
      <c r="D40" s="191"/>
      <c r="E40" s="192"/>
      <c r="F40" s="191"/>
      <c r="G40" s="169"/>
      <c r="H40" s="166"/>
    </row>
    <row r="41" spans="2:8" ht="15">
      <c r="B41" s="163"/>
      <c r="C41" s="175"/>
      <c r="D41" s="191"/>
      <c r="E41" s="192"/>
      <c r="F41" s="191"/>
      <c r="G41" s="169"/>
      <c r="H41" s="166"/>
    </row>
    <row r="42" spans="2:11" ht="15">
      <c r="B42" s="163"/>
      <c r="C42" s="175"/>
      <c r="D42" s="191"/>
      <c r="E42" s="192"/>
      <c r="F42" s="191"/>
      <c r="G42" s="169"/>
      <c r="H42" s="166"/>
      <c r="K42" s="194"/>
    </row>
    <row r="43" spans="2:11" ht="15">
      <c r="B43" s="163"/>
      <c r="C43" s="170" t="s">
        <v>131</v>
      </c>
      <c r="D43" s="191">
        <f>+D24-D35</f>
        <v>3990008.890000105</v>
      </c>
      <c r="E43" s="192"/>
      <c r="F43" s="195">
        <f>+F24-F35</f>
        <v>61170821.869999886</v>
      </c>
      <c r="G43" s="169"/>
      <c r="H43" s="166"/>
      <c r="K43" s="194"/>
    </row>
    <row r="44" spans="2:8" ht="15">
      <c r="B44" s="163"/>
      <c r="C44" s="175"/>
      <c r="D44" s="191"/>
      <c r="E44" s="192"/>
      <c r="F44" s="191"/>
      <c r="G44" s="169"/>
      <c r="H44" s="166"/>
    </row>
    <row r="45" spans="2:8" ht="15">
      <c r="B45" s="163"/>
      <c r="C45" s="196" t="s">
        <v>132</v>
      </c>
      <c r="D45" s="191"/>
      <c r="E45" s="192"/>
      <c r="F45" s="191"/>
      <c r="G45" s="169"/>
      <c r="H45" s="166"/>
    </row>
    <row r="46" spans="2:8" ht="15">
      <c r="B46" s="163"/>
      <c r="C46" s="197"/>
      <c r="D46" s="191"/>
      <c r="E46" s="192"/>
      <c r="F46" s="191"/>
      <c r="G46" s="169"/>
      <c r="H46" s="166"/>
    </row>
    <row r="47" spans="2:8" ht="15">
      <c r="B47" s="163"/>
      <c r="C47" s="197" t="s">
        <v>133</v>
      </c>
      <c r="D47" s="191"/>
      <c r="E47" s="192"/>
      <c r="F47" s="191"/>
      <c r="G47" s="169"/>
      <c r="H47" s="166"/>
    </row>
    <row r="48" spans="2:8" ht="15">
      <c r="B48" s="163"/>
      <c r="C48" s="197" t="s">
        <v>134</v>
      </c>
      <c r="D48" s="191"/>
      <c r="E48" s="192"/>
      <c r="F48" s="191"/>
      <c r="G48" s="169"/>
      <c r="H48" s="166"/>
    </row>
    <row r="49" spans="2:8" ht="15">
      <c r="B49" s="163"/>
      <c r="C49" s="197"/>
      <c r="D49" s="191"/>
      <c r="E49" s="192"/>
      <c r="F49" s="191"/>
      <c r="G49" s="169"/>
      <c r="H49" s="166"/>
    </row>
    <row r="50" spans="2:8" ht="15">
      <c r="B50" s="163"/>
      <c r="C50" s="164"/>
      <c r="D50" s="198"/>
      <c r="E50" s="164"/>
      <c r="F50" s="164"/>
      <c r="G50" s="164"/>
      <c r="H50" s="166"/>
    </row>
    <row r="51" spans="2:8" ht="15.75" thickBot="1">
      <c r="B51" s="199"/>
      <c r="C51" s="200"/>
      <c r="D51" s="201"/>
      <c r="E51" s="200"/>
      <c r="F51" s="200"/>
      <c r="G51" s="200"/>
      <c r="H51" s="202"/>
    </row>
    <row r="52" spans="2:8" ht="15">
      <c r="B52" s="152"/>
      <c r="C52" s="152"/>
      <c r="D52" s="152"/>
      <c r="E52" s="152"/>
      <c r="F52" s="152"/>
      <c r="G52" s="152"/>
      <c r="H52" s="152"/>
    </row>
    <row r="53" spans="2:8" ht="15">
      <c r="B53" s="152"/>
      <c r="C53" s="152"/>
      <c r="D53" s="152"/>
      <c r="E53" s="152"/>
      <c r="F53" s="152"/>
      <c r="G53" s="152"/>
      <c r="H53" s="152"/>
    </row>
    <row r="54" spans="2:8" ht="15">
      <c r="B54" s="152"/>
      <c r="C54" s="152"/>
      <c r="D54" s="152"/>
      <c r="E54" s="152"/>
      <c r="F54" s="152"/>
      <c r="G54" s="152"/>
      <c r="H54" s="152"/>
    </row>
    <row r="55" spans="2:8" ht="15">
      <c r="B55" s="152"/>
      <c r="C55" s="152"/>
      <c r="D55" s="152"/>
      <c r="E55" s="152"/>
      <c r="F55" s="152"/>
      <c r="G55" s="152"/>
      <c r="H55" s="152"/>
    </row>
    <row r="56" spans="3:7" s="152" customFormat="1" ht="15">
      <c r="C56" s="203"/>
      <c r="D56" s="203"/>
      <c r="E56" s="204"/>
      <c r="F56" s="203"/>
      <c r="G56" s="205"/>
    </row>
    <row r="57" spans="3:7" s="152" customFormat="1" ht="15">
      <c r="C57" s="206" t="s">
        <v>17</v>
      </c>
      <c r="D57" s="207"/>
      <c r="E57" s="206"/>
      <c r="F57" s="208" t="s">
        <v>15</v>
      </c>
      <c r="G57" s="208"/>
    </row>
    <row r="58" spans="3:8" ht="15">
      <c r="C58" s="209" t="s">
        <v>18</v>
      </c>
      <c r="D58" s="210"/>
      <c r="E58" s="147" t="s">
        <v>112</v>
      </c>
      <c r="F58" s="147"/>
      <c r="G58" s="147"/>
      <c r="H58" s="211"/>
    </row>
    <row r="59" spans="3:8" ht="15">
      <c r="C59" s="207"/>
      <c r="D59" s="207"/>
      <c r="E59" s="207"/>
      <c r="F59" s="207"/>
      <c r="G59" s="207"/>
      <c r="H59" s="211"/>
    </row>
    <row r="60" spans="3:7" s="152" customFormat="1" ht="15">
      <c r="C60" s="207"/>
      <c r="D60" s="207"/>
      <c r="E60" s="207"/>
      <c r="F60" s="207"/>
      <c r="G60" s="207"/>
    </row>
    <row r="61" spans="3:7" s="152" customFormat="1" ht="15">
      <c r="C61" s="104"/>
      <c r="D61" s="207"/>
      <c r="E61" s="207"/>
      <c r="F61" s="207"/>
      <c r="G61" s="207"/>
    </row>
    <row r="62" spans="3:7" s="152" customFormat="1" ht="15">
      <c r="C62" s="212" t="s">
        <v>135</v>
      </c>
      <c r="E62" s="213"/>
      <c r="F62" s="214"/>
      <c r="G62" s="214"/>
    </row>
    <row r="63" spans="3:7" s="152" customFormat="1" ht="15">
      <c r="C63" s="215" t="s">
        <v>136</v>
      </c>
      <c r="G63" s="207"/>
    </row>
    <row r="64" spans="3:7" s="152" customFormat="1" ht="15">
      <c r="C64" s="216"/>
      <c r="D64" s="104"/>
      <c r="E64" s="104"/>
      <c r="F64" s="104"/>
      <c r="G64" s="217"/>
    </row>
    <row r="65" spans="3:7" s="152" customFormat="1" ht="15">
      <c r="C65" s="151"/>
      <c r="D65" s="151"/>
      <c r="E65" s="151"/>
      <c r="F65" s="151"/>
      <c r="G65" s="218"/>
    </row>
    <row r="66" s="152" customFormat="1" ht="15"/>
    <row r="67" s="152" customFormat="1" ht="15"/>
    <row r="68" s="152" customFormat="1" ht="15"/>
    <row r="69" s="152" customFormat="1" ht="15"/>
    <row r="70" spans="2:8" ht="15">
      <c r="B70" s="152"/>
      <c r="C70" s="152"/>
      <c r="D70" s="152"/>
      <c r="E70" s="152"/>
      <c r="F70" s="152"/>
      <c r="G70" s="152"/>
      <c r="H70" s="152"/>
    </row>
    <row r="71" spans="2:8" ht="15">
      <c r="B71" s="152"/>
      <c r="C71" s="152"/>
      <c r="D71" s="152"/>
      <c r="E71" s="152"/>
      <c r="F71" s="152"/>
      <c r="G71" s="152"/>
      <c r="H71" s="152"/>
    </row>
    <row r="72" spans="2:8" ht="15">
      <c r="B72" s="152"/>
      <c r="C72" s="152"/>
      <c r="D72" s="152"/>
      <c r="E72" s="152"/>
      <c r="F72" s="152"/>
      <c r="G72" s="152"/>
      <c r="H72" s="152"/>
    </row>
    <row r="73" spans="2:8" ht="15">
      <c r="B73" s="152"/>
      <c r="C73" s="152"/>
      <c r="D73" s="152"/>
      <c r="E73" s="152"/>
      <c r="F73" s="152"/>
      <c r="G73" s="152"/>
      <c r="H73" s="152"/>
    </row>
    <row r="74" spans="2:8" ht="15">
      <c r="B74" s="152"/>
      <c r="C74" s="152"/>
      <c r="D74" s="152"/>
      <c r="E74" s="152"/>
      <c r="F74" s="152"/>
      <c r="G74" s="152"/>
      <c r="H74" s="152"/>
    </row>
    <row r="75" spans="2:8" ht="15">
      <c r="B75" s="152"/>
      <c r="C75" s="152"/>
      <c r="D75" s="152"/>
      <c r="E75" s="152"/>
      <c r="F75" s="152"/>
      <c r="G75" s="152"/>
      <c r="H75" s="152"/>
    </row>
    <row r="76" spans="2:8" ht="15">
      <c r="B76" s="152"/>
      <c r="C76" s="152"/>
      <c r="D76" s="152"/>
      <c r="E76" s="152"/>
      <c r="F76" s="152"/>
      <c r="G76" s="152"/>
      <c r="H76" s="152"/>
    </row>
    <row r="77" spans="2:8" ht="15">
      <c r="B77" s="152"/>
      <c r="C77" s="152"/>
      <c r="D77" s="152"/>
      <c r="E77" s="152"/>
      <c r="F77" s="152"/>
      <c r="G77" s="152"/>
      <c r="H77" s="152"/>
    </row>
    <row r="78" spans="2:8" ht="15">
      <c r="B78" s="152"/>
      <c r="C78" s="152"/>
      <c r="D78" s="152"/>
      <c r="E78" s="152"/>
      <c r="F78" s="152"/>
      <c r="G78" s="152"/>
      <c r="H78" s="152"/>
    </row>
    <row r="79" spans="2:8" ht="15">
      <c r="B79" s="152"/>
      <c r="C79" s="152"/>
      <c r="D79" s="152"/>
      <c r="E79" s="152"/>
      <c r="F79" s="152"/>
      <c r="G79" s="152"/>
      <c r="H79" s="152"/>
    </row>
    <row r="80" spans="2:8" ht="15">
      <c r="B80" s="152"/>
      <c r="C80" s="152"/>
      <c r="D80" s="152"/>
      <c r="E80" s="152"/>
      <c r="F80" s="152"/>
      <c r="G80" s="152"/>
      <c r="H80" s="152"/>
    </row>
    <row r="81" spans="2:8" ht="15">
      <c r="B81" s="152"/>
      <c r="C81" s="152"/>
      <c r="D81" s="152"/>
      <c r="E81" s="152"/>
      <c r="F81" s="152"/>
      <c r="G81" s="152"/>
      <c r="H81" s="152"/>
    </row>
    <row r="82" spans="2:8" ht="15">
      <c r="B82" s="152"/>
      <c r="C82" s="152"/>
      <c r="D82" s="152"/>
      <c r="E82" s="152"/>
      <c r="F82" s="152"/>
      <c r="G82" s="152"/>
      <c r="H82" s="152"/>
    </row>
    <row r="83" spans="2:8" ht="15">
      <c r="B83" s="152"/>
      <c r="C83" s="152"/>
      <c r="D83" s="152"/>
      <c r="E83" s="152"/>
      <c r="F83" s="152"/>
      <c r="G83" s="152"/>
      <c r="H83" s="152"/>
    </row>
    <row r="84" spans="2:8" ht="15">
      <c r="B84" s="152"/>
      <c r="C84" s="152"/>
      <c r="D84" s="152"/>
      <c r="E84" s="152"/>
      <c r="F84" s="152"/>
      <c r="G84" s="152"/>
      <c r="H84" s="152"/>
    </row>
    <row r="85" spans="2:8" ht="15">
      <c r="B85" s="152"/>
      <c r="C85" s="152"/>
      <c r="D85" s="152"/>
      <c r="E85" s="152"/>
      <c r="F85" s="152"/>
      <c r="G85" s="152"/>
      <c r="H85" s="152"/>
    </row>
    <row r="86" spans="2:8" ht="15">
      <c r="B86" s="152"/>
      <c r="C86" s="152"/>
      <c r="D86" s="152"/>
      <c r="E86" s="152"/>
      <c r="F86" s="152"/>
      <c r="G86" s="152"/>
      <c r="H86" s="152"/>
    </row>
    <row r="87" spans="2:8" ht="15">
      <c r="B87" s="152"/>
      <c r="C87" s="152"/>
      <c r="D87" s="152"/>
      <c r="E87" s="152"/>
      <c r="F87" s="152"/>
      <c r="G87" s="152"/>
      <c r="H87" s="152"/>
    </row>
    <row r="88" spans="2:8" ht="15">
      <c r="B88" s="152"/>
      <c r="C88" s="152"/>
      <c r="D88" s="152"/>
      <c r="E88" s="152"/>
      <c r="F88" s="152"/>
      <c r="G88" s="152"/>
      <c r="H88" s="152"/>
    </row>
    <row r="89" spans="2:8" ht="15">
      <c r="B89" s="152"/>
      <c r="C89" s="152"/>
      <c r="D89" s="152"/>
      <c r="E89" s="152"/>
      <c r="F89" s="152"/>
      <c r="G89" s="152"/>
      <c r="H89" s="152"/>
    </row>
    <row r="90" spans="2:8" ht="15">
      <c r="B90" s="152"/>
      <c r="C90" s="152"/>
      <c r="D90" s="152"/>
      <c r="E90" s="152"/>
      <c r="F90" s="152"/>
      <c r="G90" s="152"/>
      <c r="H90" s="152"/>
    </row>
    <row r="91" spans="2:8" ht="15">
      <c r="B91" s="152"/>
      <c r="C91" s="152"/>
      <c r="D91" s="152"/>
      <c r="E91" s="152"/>
      <c r="F91" s="152"/>
      <c r="G91" s="152"/>
      <c r="H91" s="152"/>
    </row>
    <row r="92" spans="2:8" ht="15">
      <c r="B92" s="152"/>
      <c r="C92" s="152"/>
      <c r="D92" s="152"/>
      <c r="E92" s="152"/>
      <c r="F92" s="152"/>
      <c r="G92" s="152"/>
      <c r="H92" s="152"/>
    </row>
    <row r="93" spans="2:8" ht="15">
      <c r="B93" s="152"/>
      <c r="C93" s="152"/>
      <c r="D93" s="152"/>
      <c r="E93" s="152"/>
      <c r="F93" s="152"/>
      <c r="G93" s="152"/>
      <c r="H93" s="152"/>
    </row>
    <row r="94" spans="2:8" ht="15">
      <c r="B94" s="152"/>
      <c r="C94" s="152"/>
      <c r="D94" s="152"/>
      <c r="E94" s="152"/>
      <c r="F94" s="152"/>
      <c r="G94" s="152"/>
      <c r="H94" s="152"/>
    </row>
    <row r="95" spans="2:8" ht="15">
      <c r="B95" s="152"/>
      <c r="C95" s="152"/>
      <c r="D95" s="152"/>
      <c r="E95" s="152"/>
      <c r="F95" s="152"/>
      <c r="G95" s="152"/>
      <c r="H95" s="152"/>
    </row>
    <row r="96" spans="2:8" ht="15">
      <c r="B96" s="152"/>
      <c r="C96" s="152"/>
      <c r="D96" s="152"/>
      <c r="E96" s="152"/>
      <c r="F96" s="152"/>
      <c r="G96" s="152"/>
      <c r="H96" s="152"/>
    </row>
    <row r="97" spans="2:8" ht="15">
      <c r="B97" s="152"/>
      <c r="C97" s="152"/>
      <c r="D97" s="152"/>
      <c r="E97" s="152"/>
      <c r="F97" s="152"/>
      <c r="G97" s="152"/>
      <c r="H97" s="152"/>
    </row>
    <row r="98" spans="2:8" ht="15">
      <c r="B98" s="152"/>
      <c r="C98" s="152"/>
      <c r="D98" s="152"/>
      <c r="E98" s="152"/>
      <c r="F98" s="152"/>
      <c r="G98" s="152"/>
      <c r="H98" s="152"/>
    </row>
    <row r="99" spans="2:8" ht="15">
      <c r="B99" s="152"/>
      <c r="C99" s="152"/>
      <c r="D99" s="152"/>
      <c r="E99" s="152"/>
      <c r="F99" s="152"/>
      <c r="G99" s="152"/>
      <c r="H99" s="152"/>
    </row>
    <row r="100" spans="2:8" ht="15">
      <c r="B100" s="152"/>
      <c r="C100" s="152"/>
      <c r="D100" s="152"/>
      <c r="E100" s="152"/>
      <c r="F100" s="152"/>
      <c r="G100" s="152"/>
      <c r="H100" s="152"/>
    </row>
    <row r="101" spans="2:8" ht="15">
      <c r="B101" s="152"/>
      <c r="C101" s="152"/>
      <c r="D101" s="152"/>
      <c r="E101" s="152"/>
      <c r="F101" s="152"/>
      <c r="G101" s="152"/>
      <c r="H101" s="152"/>
    </row>
    <row r="102" spans="2:8" ht="15">
      <c r="B102" s="152"/>
      <c r="C102" s="152"/>
      <c r="D102" s="152"/>
      <c r="E102" s="152"/>
      <c r="F102" s="152"/>
      <c r="G102" s="152"/>
      <c r="H102" s="152"/>
    </row>
    <row r="103" spans="2:8" ht="15">
      <c r="B103" s="152"/>
      <c r="C103" s="152"/>
      <c r="D103" s="152"/>
      <c r="E103" s="152"/>
      <c r="F103" s="152"/>
      <c r="G103" s="152"/>
      <c r="H103" s="152"/>
    </row>
    <row r="104" spans="2:8" ht="15">
      <c r="B104" s="152"/>
      <c r="C104" s="152"/>
      <c r="D104" s="152"/>
      <c r="E104" s="152"/>
      <c r="F104" s="152"/>
      <c r="G104" s="152"/>
      <c r="H104" s="152"/>
    </row>
    <row r="105" spans="2:8" ht="15">
      <c r="B105" s="152"/>
      <c r="C105" s="152"/>
      <c r="D105" s="152"/>
      <c r="E105" s="152"/>
      <c r="F105" s="152"/>
      <c r="G105" s="152"/>
      <c r="H105" s="152"/>
    </row>
    <row r="106" spans="2:8" ht="15">
      <c r="B106" s="152"/>
      <c r="C106" s="152"/>
      <c r="D106" s="152"/>
      <c r="E106" s="152"/>
      <c r="F106" s="152"/>
      <c r="G106" s="152"/>
      <c r="H106" s="152"/>
    </row>
    <row r="107" spans="2:8" ht="15">
      <c r="B107" s="152"/>
      <c r="C107" s="152"/>
      <c r="D107" s="152"/>
      <c r="E107" s="152"/>
      <c r="F107" s="152"/>
      <c r="G107" s="152"/>
      <c r="H107" s="152"/>
    </row>
    <row r="108" spans="2:8" ht="15">
      <c r="B108" s="152"/>
      <c r="C108" s="152"/>
      <c r="D108" s="152"/>
      <c r="E108" s="152"/>
      <c r="F108" s="152"/>
      <c r="G108" s="152"/>
      <c r="H108" s="152"/>
    </row>
    <row r="109" spans="2:8" ht="15">
      <c r="B109" s="152"/>
      <c r="C109" s="152"/>
      <c r="D109" s="152"/>
      <c r="E109" s="152"/>
      <c r="F109" s="152"/>
      <c r="G109" s="152"/>
      <c r="H109" s="152"/>
    </row>
    <row r="110" spans="2:8" ht="15">
      <c r="B110" s="152"/>
      <c r="C110" s="152"/>
      <c r="D110" s="152"/>
      <c r="E110" s="152"/>
      <c r="F110" s="152"/>
      <c r="G110" s="152"/>
      <c r="H110" s="152"/>
    </row>
    <row r="111" spans="2:8" ht="15">
      <c r="B111" s="152"/>
      <c r="C111" s="152"/>
      <c r="D111" s="152"/>
      <c r="E111" s="152"/>
      <c r="F111" s="152"/>
      <c r="G111" s="152"/>
      <c r="H111" s="152"/>
    </row>
    <row r="112" spans="2:8" ht="15">
      <c r="B112" s="152"/>
      <c r="C112" s="152"/>
      <c r="D112" s="152"/>
      <c r="E112" s="152"/>
      <c r="F112" s="152"/>
      <c r="G112" s="152"/>
      <c r="H112" s="152"/>
    </row>
    <row r="113" spans="2:8" ht="15">
      <c r="B113" s="152"/>
      <c r="C113" s="152"/>
      <c r="D113" s="152"/>
      <c r="E113" s="152"/>
      <c r="F113" s="152"/>
      <c r="G113" s="152"/>
      <c r="H113" s="152"/>
    </row>
    <row r="114" spans="2:8" ht="15">
      <c r="B114" s="152"/>
      <c r="C114" s="152"/>
      <c r="D114" s="152"/>
      <c r="E114" s="152"/>
      <c r="F114" s="152"/>
      <c r="G114" s="152"/>
      <c r="H114" s="152"/>
    </row>
    <row r="115" spans="2:8" ht="15">
      <c r="B115" s="152"/>
      <c r="C115" s="152"/>
      <c r="D115" s="152"/>
      <c r="E115" s="152"/>
      <c r="F115" s="152"/>
      <c r="G115" s="152"/>
      <c r="H115" s="152"/>
    </row>
    <row r="116" spans="2:8" ht="15">
      <c r="B116" s="152"/>
      <c r="C116" s="152"/>
      <c r="D116" s="152"/>
      <c r="E116" s="152"/>
      <c r="F116" s="152"/>
      <c r="G116" s="152"/>
      <c r="H116" s="152"/>
    </row>
    <row r="117" spans="2:8" ht="15">
      <c r="B117" s="152"/>
      <c r="C117" s="152"/>
      <c r="D117" s="152"/>
      <c r="E117" s="152"/>
      <c r="F117" s="152"/>
      <c r="G117" s="152"/>
      <c r="H117" s="152"/>
    </row>
    <row r="118" s="152" customFormat="1" ht="15"/>
    <row r="119" s="152" customFormat="1" ht="15"/>
    <row r="120" s="152" customFormat="1" ht="15"/>
    <row r="121" s="152" customFormat="1" ht="15"/>
    <row r="122" s="152" customFormat="1" ht="15"/>
    <row r="123" s="152" customFormat="1" ht="15"/>
    <row r="124" s="152" customFormat="1" ht="15"/>
    <row r="125" s="152" customFormat="1" ht="15"/>
    <row r="126" s="152" customFormat="1" ht="15"/>
    <row r="127" s="152" customFormat="1" ht="15"/>
    <row r="128" s="152" customFormat="1" ht="15"/>
    <row r="129" s="152" customFormat="1" ht="15"/>
    <row r="130" s="152" customFormat="1" ht="15"/>
    <row r="131" s="152" customFormat="1" ht="15"/>
    <row r="132" s="152" customFormat="1" ht="15"/>
    <row r="133" s="152" customFormat="1" ht="15"/>
    <row r="134" s="152" customFormat="1" ht="15"/>
    <row r="135" s="152" customFormat="1" ht="15"/>
    <row r="136" s="152" customFormat="1" ht="15"/>
    <row r="137" s="152" customFormat="1" ht="15"/>
    <row r="138" s="152" customFormat="1" ht="15"/>
    <row r="139" s="152" customFormat="1" ht="15"/>
    <row r="140" s="152" customFormat="1" ht="15"/>
    <row r="141" s="152" customFormat="1" ht="15"/>
    <row r="142" s="152" customFormat="1" ht="15"/>
    <row r="143" s="152" customFormat="1" ht="15"/>
    <row r="144" s="152" customFormat="1" ht="15"/>
    <row r="145" s="152" customFormat="1" ht="15"/>
    <row r="146" s="152" customFormat="1" ht="15"/>
    <row r="147" s="152" customFormat="1" ht="15"/>
    <row r="148" s="152" customFormat="1" ht="15"/>
    <row r="149" s="152" customFormat="1" ht="15"/>
    <row r="150" s="152" customFormat="1" ht="15"/>
    <row r="151" s="152" customFormat="1" ht="15"/>
    <row r="152" s="152" customFormat="1" ht="15"/>
    <row r="153" s="152" customFormat="1" ht="15"/>
    <row r="154" s="152" customFormat="1" ht="15"/>
    <row r="155" s="152" customFormat="1" ht="15"/>
    <row r="156" s="152" customFormat="1" ht="15"/>
    <row r="157" s="152" customFormat="1" ht="15"/>
    <row r="158" s="152" customFormat="1" ht="15"/>
    <row r="159" s="152" customFormat="1" ht="15"/>
    <row r="160" s="152" customFormat="1" ht="15"/>
    <row r="161" s="152" customFormat="1" ht="15"/>
    <row r="162" s="152" customFormat="1" ht="15"/>
    <row r="163" s="152" customFormat="1" ht="15"/>
    <row r="164" s="152" customFormat="1" ht="15"/>
    <row r="165" s="152" customFormat="1" ht="15"/>
    <row r="166" s="152" customFormat="1" ht="15"/>
    <row r="167" s="152" customFormat="1" ht="15"/>
    <row r="168" s="152" customFormat="1" ht="15"/>
    <row r="169" s="152" customFormat="1" ht="15"/>
    <row r="170" s="152" customFormat="1" ht="15"/>
    <row r="171" s="152" customFormat="1" ht="15"/>
    <row r="172" s="152" customFormat="1" ht="15"/>
    <row r="173" s="152" customFormat="1" ht="15"/>
    <row r="174" s="152" customFormat="1" ht="15"/>
    <row r="175" s="152" customFormat="1" ht="15"/>
    <row r="176" s="152" customFormat="1" ht="15"/>
    <row r="177" s="152" customFormat="1" ht="15"/>
    <row r="178" s="152" customFormat="1" ht="15"/>
    <row r="179" s="152" customFormat="1" ht="15"/>
    <row r="180" s="152" customFormat="1" ht="15"/>
    <row r="181" s="152" customFormat="1" ht="15"/>
    <row r="182" s="152" customFormat="1" ht="15"/>
    <row r="183" s="152" customFormat="1" ht="15"/>
    <row r="184" s="152" customFormat="1" ht="15"/>
    <row r="185" s="152" customFormat="1" ht="15"/>
    <row r="186" s="152" customFormat="1" ht="15"/>
    <row r="187" s="152" customFormat="1" ht="15"/>
    <row r="188" s="152" customFormat="1" ht="15"/>
    <row r="189" s="152" customFormat="1" ht="15"/>
    <row r="190" s="152" customFormat="1" ht="15"/>
    <row r="191" s="152" customFormat="1" ht="15"/>
    <row r="192" s="152" customFormat="1" ht="15"/>
    <row r="193" s="152" customFormat="1" ht="15"/>
    <row r="194" s="152" customFormat="1" ht="15"/>
    <row r="195" s="152" customFormat="1" ht="15"/>
    <row r="196" s="152" customFormat="1" ht="15"/>
    <row r="197" s="152" customFormat="1" ht="15"/>
    <row r="198" s="152" customFormat="1" ht="15"/>
    <row r="199" s="152" customFormat="1" ht="15"/>
    <row r="200" s="152" customFormat="1" ht="15"/>
    <row r="201" s="152" customFormat="1" ht="15"/>
    <row r="202" s="152" customFormat="1" ht="15"/>
    <row r="203" s="152" customFormat="1" ht="15"/>
    <row r="204" s="152" customFormat="1" ht="15"/>
    <row r="205" s="152" customFormat="1" ht="15"/>
    <row r="206" s="152" customFormat="1" ht="15"/>
    <row r="207" s="152" customFormat="1" ht="15"/>
    <row r="208" s="152" customFormat="1" ht="15"/>
    <row r="209" s="152" customFormat="1" ht="15"/>
    <row r="210" s="152" customFormat="1" ht="15"/>
    <row r="211" s="152" customFormat="1" ht="15"/>
    <row r="212" s="152" customFormat="1" ht="15"/>
    <row r="213" s="152" customFormat="1" ht="15"/>
    <row r="214" s="152" customFormat="1" ht="15"/>
    <row r="215" s="152" customFormat="1" ht="15"/>
    <row r="216" s="152" customFormat="1" ht="15"/>
    <row r="217" s="152" customFormat="1" ht="15"/>
    <row r="218" s="152" customFormat="1" ht="15"/>
    <row r="219" s="152" customFormat="1" ht="15"/>
    <row r="220" s="152" customFormat="1" ht="15"/>
    <row r="221" s="152" customFormat="1" ht="15"/>
    <row r="222" s="152" customFormat="1" ht="15"/>
    <row r="223" s="152" customFormat="1" ht="15"/>
    <row r="224" s="152" customFormat="1" ht="15"/>
    <row r="225" s="152" customFormat="1" ht="15"/>
    <row r="226" s="152" customFormat="1" ht="15"/>
    <row r="227" s="152" customFormat="1" ht="15"/>
    <row r="228" s="152" customFormat="1" ht="15"/>
    <row r="229" s="152" customFormat="1" ht="15"/>
    <row r="230" s="152" customFormat="1" ht="15"/>
    <row r="231" s="152" customFormat="1" ht="15"/>
    <row r="232" s="152" customFormat="1" ht="15"/>
    <row r="233" s="152" customFormat="1" ht="15"/>
    <row r="234" s="152" customFormat="1" ht="15"/>
    <row r="235" s="152" customFormat="1" ht="15"/>
    <row r="236" s="152" customFormat="1" ht="15"/>
    <row r="237" s="152" customFormat="1" ht="15"/>
    <row r="238" s="152" customFormat="1" ht="15"/>
    <row r="239" s="152" customFormat="1" ht="15"/>
    <row r="240" s="152" customFormat="1" ht="15"/>
    <row r="241" s="152" customFormat="1" ht="15"/>
    <row r="242" s="152" customFormat="1" ht="15"/>
    <row r="243" s="152" customFormat="1" ht="15"/>
    <row r="244" s="152" customFormat="1" ht="15"/>
    <row r="245" s="152" customFormat="1" ht="15"/>
    <row r="246" s="152" customFormat="1" ht="15"/>
    <row r="247" s="152" customFormat="1" ht="15"/>
    <row r="248" s="152" customFormat="1" ht="15"/>
    <row r="249" s="152" customFormat="1" ht="15"/>
    <row r="250" s="152" customFormat="1" ht="15"/>
    <row r="251" s="152" customFormat="1" ht="15"/>
    <row r="252" s="152" customFormat="1" ht="15"/>
    <row r="253" s="152" customFormat="1" ht="15"/>
    <row r="254" s="152" customFormat="1" ht="15"/>
    <row r="255" s="152" customFormat="1" ht="15"/>
    <row r="256" s="152" customFormat="1" ht="15"/>
    <row r="257" s="152" customFormat="1" ht="15"/>
    <row r="258" s="152" customFormat="1" ht="15"/>
    <row r="259" s="152" customFormat="1" ht="15"/>
    <row r="260" s="152" customFormat="1" ht="15"/>
    <row r="261" s="152" customFormat="1" ht="15"/>
    <row r="262" s="152" customFormat="1" ht="15"/>
    <row r="263" s="152" customFormat="1" ht="15"/>
    <row r="264" s="152" customFormat="1" ht="15"/>
    <row r="265" s="152" customFormat="1" ht="15"/>
    <row r="266" s="152" customFormat="1" ht="15"/>
    <row r="267" s="152" customFormat="1" ht="15"/>
    <row r="268" s="152" customFormat="1" ht="15"/>
    <row r="269" s="152" customFormat="1" ht="15"/>
    <row r="270" s="152" customFormat="1" ht="15"/>
    <row r="271" s="152" customFormat="1" ht="15"/>
    <row r="272" s="152" customFormat="1" ht="15"/>
    <row r="273" s="152" customFormat="1" ht="15"/>
    <row r="274" s="152" customFormat="1" ht="15"/>
    <row r="275" s="152" customFormat="1" ht="15"/>
    <row r="276" s="152" customFormat="1" ht="15"/>
    <row r="277" s="152" customFormat="1" ht="15"/>
    <row r="278" s="152" customFormat="1" ht="15"/>
    <row r="279" s="152" customFormat="1" ht="15"/>
    <row r="280" s="152" customFormat="1" ht="15"/>
    <row r="281" s="152" customFormat="1" ht="15"/>
    <row r="282" s="152" customFormat="1" ht="15"/>
    <row r="283" s="152" customFormat="1" ht="15"/>
    <row r="284" s="152" customFormat="1" ht="15"/>
    <row r="285" s="152" customFormat="1" ht="15"/>
    <row r="286" s="152" customFormat="1" ht="15"/>
    <row r="287" s="152" customFormat="1" ht="15"/>
    <row r="288" s="152" customFormat="1" ht="15"/>
    <row r="289" s="152" customFormat="1" ht="15"/>
    <row r="290" s="152" customFormat="1" ht="15"/>
    <row r="291" s="152" customFormat="1" ht="15"/>
    <row r="292" s="152" customFormat="1" ht="15"/>
    <row r="293" s="152" customFormat="1" ht="15"/>
    <row r="294" s="152" customFormat="1" ht="15"/>
    <row r="295" s="152" customFormat="1" ht="15"/>
    <row r="296" s="152" customFormat="1" ht="15"/>
    <row r="297" s="152" customFormat="1" ht="15"/>
    <row r="298" s="152" customFormat="1" ht="15"/>
    <row r="299" s="152" customFormat="1" ht="15"/>
    <row r="300" s="152" customFormat="1" ht="15"/>
    <row r="301" s="152" customFormat="1" ht="15"/>
    <row r="302" s="152" customFormat="1" ht="15"/>
    <row r="303" s="152" customFormat="1" ht="15"/>
    <row r="304" s="152" customFormat="1" ht="15"/>
    <row r="305" s="152" customFormat="1" ht="15"/>
    <row r="306" s="152" customFormat="1" ht="15"/>
    <row r="307" s="152" customFormat="1" ht="15"/>
    <row r="308" s="152" customFormat="1" ht="15"/>
    <row r="309" s="152" customFormat="1" ht="15"/>
    <row r="310" s="152" customFormat="1" ht="15"/>
    <row r="311" s="152" customFormat="1" ht="15"/>
    <row r="312" s="152" customFormat="1" ht="15"/>
    <row r="313" s="152" customFormat="1" ht="15"/>
    <row r="314" s="152" customFormat="1" ht="15"/>
    <row r="315" s="152" customFormat="1" ht="15"/>
    <row r="316" s="152" customFormat="1" ht="15"/>
    <row r="317" s="152" customFormat="1" ht="15"/>
    <row r="318" s="152" customFormat="1" ht="15"/>
    <row r="319" s="152" customFormat="1" ht="15"/>
    <row r="320" s="152" customFormat="1" ht="15"/>
    <row r="321" s="152" customFormat="1" ht="15"/>
    <row r="322" s="152" customFormat="1" ht="15"/>
    <row r="323" s="152" customFormat="1" ht="15"/>
    <row r="324" s="152" customFormat="1" ht="15"/>
    <row r="325" s="152" customFormat="1" ht="15"/>
    <row r="326" s="152" customFormat="1" ht="15"/>
    <row r="327" s="152" customFormat="1" ht="15"/>
    <row r="328" s="152" customFormat="1" ht="15"/>
    <row r="329" s="152" customFormat="1" ht="15"/>
    <row r="330" s="152" customFormat="1" ht="15"/>
    <row r="331" s="152" customFormat="1" ht="15"/>
    <row r="332" s="152" customFormat="1" ht="15"/>
    <row r="333" s="152" customFormat="1" ht="15"/>
    <row r="334" s="152" customFormat="1" ht="15"/>
    <row r="335" s="152" customFormat="1" ht="15"/>
    <row r="336" s="152" customFormat="1" ht="15"/>
    <row r="337" s="152" customFormat="1" ht="15"/>
    <row r="338" s="152" customFormat="1" ht="15"/>
    <row r="339" s="152" customFormat="1" ht="15"/>
    <row r="340" s="152" customFormat="1" ht="15"/>
    <row r="341" s="152" customFormat="1" ht="15"/>
    <row r="342" s="152" customFormat="1" ht="15"/>
    <row r="343" s="152" customFormat="1" ht="15"/>
    <row r="344" s="152" customFormat="1" ht="15"/>
    <row r="345" s="152" customFormat="1" ht="15"/>
    <row r="346" s="152" customFormat="1" ht="15"/>
    <row r="347" s="152" customFormat="1" ht="15"/>
    <row r="348" s="152" customFormat="1" ht="15"/>
    <row r="349" s="152" customFormat="1" ht="15"/>
    <row r="350" s="152" customFormat="1" ht="15"/>
    <row r="351" s="152" customFormat="1" ht="15"/>
    <row r="352" s="152" customFormat="1" ht="15"/>
    <row r="353" s="152" customFormat="1" ht="15"/>
    <row r="354" s="152" customFormat="1" ht="15"/>
    <row r="355" s="152" customFormat="1" ht="15"/>
    <row r="356" s="152" customFormat="1" ht="15"/>
    <row r="357" s="152" customFormat="1" ht="15"/>
    <row r="358" s="152" customFormat="1" ht="15"/>
    <row r="359" s="152" customFormat="1" ht="15"/>
    <row r="360" s="152" customFormat="1" ht="15"/>
    <row r="361" s="152" customFormat="1" ht="15"/>
    <row r="362" s="152" customFormat="1" ht="15"/>
    <row r="363" s="152" customFormat="1" ht="15"/>
    <row r="364" s="152" customFormat="1" ht="15"/>
    <row r="365" s="152" customFormat="1" ht="15"/>
    <row r="366" s="152" customFormat="1" ht="15"/>
    <row r="367" s="152" customFormat="1" ht="15"/>
    <row r="368" s="152" customFormat="1" ht="15"/>
    <row r="369" s="152" customFormat="1" ht="15"/>
    <row r="370" s="152" customFormat="1" ht="15"/>
    <row r="371" s="152" customFormat="1" ht="15"/>
    <row r="372" s="152" customFormat="1" ht="15"/>
    <row r="373" s="152" customFormat="1" ht="15"/>
    <row r="374" s="152" customFormat="1" ht="15"/>
    <row r="375" s="152" customFormat="1" ht="15"/>
    <row r="376" s="152" customFormat="1" ht="15"/>
    <row r="377" s="152" customFormat="1" ht="15"/>
    <row r="378" s="152" customFormat="1" ht="15"/>
    <row r="379" s="152" customFormat="1" ht="15"/>
    <row r="380" s="152" customFormat="1" ht="15"/>
    <row r="381" s="152" customFormat="1" ht="15"/>
    <row r="382" s="152" customFormat="1" ht="15"/>
    <row r="383" s="152" customFormat="1" ht="15"/>
    <row r="384" s="152" customFormat="1" ht="15"/>
    <row r="385" s="152" customFormat="1" ht="15"/>
    <row r="386" s="152" customFormat="1" ht="15"/>
    <row r="387" s="152" customFormat="1" ht="15"/>
    <row r="388" s="152" customFormat="1" ht="15"/>
    <row r="389" s="152" customFormat="1" ht="15"/>
    <row r="390" s="152" customFormat="1" ht="15"/>
    <row r="391" s="152" customFormat="1" ht="15"/>
    <row r="392" s="152" customFormat="1" ht="15"/>
    <row r="393" s="152" customFormat="1" ht="15"/>
    <row r="394" s="152" customFormat="1" ht="15"/>
    <row r="395" s="152" customFormat="1" ht="15"/>
    <row r="396" s="152" customFormat="1" ht="15"/>
    <row r="397" s="152" customFormat="1" ht="15"/>
    <row r="398" s="152" customFormat="1" ht="15"/>
    <row r="399" s="152" customFormat="1" ht="15"/>
    <row r="400" s="152" customFormat="1" ht="15"/>
    <row r="401" s="152" customFormat="1" ht="15"/>
    <row r="402" s="152" customFormat="1" ht="15"/>
    <row r="403" s="152" customFormat="1" ht="15"/>
    <row r="404" s="152" customFormat="1" ht="15"/>
    <row r="405" s="152" customFormat="1" ht="15"/>
    <row r="406" s="152" customFormat="1" ht="15"/>
    <row r="407" s="152" customFormat="1" ht="15"/>
    <row r="408" s="152" customFormat="1" ht="15"/>
    <row r="409" s="152" customFormat="1" ht="15"/>
    <row r="410" s="152" customFormat="1" ht="15"/>
    <row r="411" s="152" customFormat="1" ht="15"/>
    <row r="412" s="152" customFormat="1" ht="15"/>
    <row r="413" s="152" customFormat="1" ht="15"/>
    <row r="414" s="152" customFormat="1" ht="15"/>
    <row r="415" s="152" customFormat="1" ht="15"/>
    <row r="416" s="152" customFormat="1" ht="15"/>
    <row r="417" s="152" customFormat="1" ht="15"/>
    <row r="418" s="152" customFormat="1" ht="15"/>
    <row r="419" s="152" customFormat="1" ht="15"/>
    <row r="420" s="152" customFormat="1" ht="15"/>
    <row r="421" s="152" customFormat="1" ht="15"/>
    <row r="422" s="152" customFormat="1" ht="15"/>
    <row r="423" s="152" customFormat="1" ht="15"/>
    <row r="424" s="152" customFormat="1" ht="15"/>
    <row r="425" s="152" customFormat="1" ht="15"/>
    <row r="426" s="152" customFormat="1" ht="15"/>
    <row r="427" s="152" customFormat="1" ht="15"/>
    <row r="428" s="152" customFormat="1" ht="15"/>
    <row r="429" s="152" customFormat="1" ht="15"/>
    <row r="430" s="152" customFormat="1" ht="15"/>
    <row r="431" s="152" customFormat="1" ht="15"/>
    <row r="432" s="152" customFormat="1" ht="15"/>
    <row r="433" s="152" customFormat="1" ht="15"/>
    <row r="434" s="152" customFormat="1" ht="15"/>
    <row r="435" s="152" customFormat="1" ht="15"/>
    <row r="436" s="152" customFormat="1" ht="15"/>
    <row r="437" s="152" customFormat="1" ht="15"/>
    <row r="438" s="152" customFormat="1" ht="15"/>
    <row r="439" s="152" customFormat="1" ht="15"/>
    <row r="440" s="152" customFormat="1" ht="15"/>
    <row r="441" s="152" customFormat="1" ht="15"/>
    <row r="442" s="152" customFormat="1" ht="15"/>
    <row r="443" s="152" customFormat="1" ht="15"/>
    <row r="444" s="152" customFormat="1" ht="15"/>
    <row r="445" s="152" customFormat="1" ht="15"/>
    <row r="446" s="152" customFormat="1" ht="15"/>
    <row r="447" s="152" customFormat="1" ht="15"/>
    <row r="448" s="152" customFormat="1" ht="15"/>
    <row r="449" s="152" customFormat="1" ht="15"/>
    <row r="450" s="152" customFormat="1" ht="15"/>
    <row r="451" s="152" customFormat="1" ht="15"/>
    <row r="452" s="152" customFormat="1" ht="15"/>
    <row r="453" s="152" customFormat="1" ht="15"/>
    <row r="454" s="152" customFormat="1" ht="15"/>
    <row r="455" s="152" customFormat="1" ht="15"/>
    <row r="456" s="152" customFormat="1" ht="15"/>
    <row r="457" s="152" customFormat="1" ht="15"/>
    <row r="458" s="152" customFormat="1" ht="15"/>
    <row r="459" s="152" customFormat="1" ht="15"/>
    <row r="460" s="152" customFormat="1" ht="15"/>
    <row r="461" s="152" customFormat="1" ht="15"/>
    <row r="462" s="152" customFormat="1" ht="15"/>
    <row r="463" s="152" customFormat="1" ht="15"/>
    <row r="464" s="152" customFormat="1" ht="15"/>
    <row r="465" s="152" customFormat="1" ht="15"/>
    <row r="466" s="152" customFormat="1" ht="15"/>
    <row r="467" s="152" customFormat="1" ht="15"/>
    <row r="468" s="152" customFormat="1" ht="15"/>
    <row r="469" s="152" customFormat="1" ht="15"/>
    <row r="470" s="152" customFormat="1" ht="15"/>
    <row r="471" s="152" customFormat="1" ht="15"/>
    <row r="472" s="152" customFormat="1" ht="15"/>
    <row r="473" s="152" customFormat="1" ht="15"/>
    <row r="474" s="152" customFormat="1" ht="15"/>
    <row r="475" s="152" customFormat="1" ht="15"/>
    <row r="476" s="152" customFormat="1" ht="15"/>
    <row r="477" s="152" customFormat="1" ht="15"/>
    <row r="478" s="152" customFormat="1" ht="15"/>
    <row r="479" s="152" customFormat="1" ht="15"/>
    <row r="480" s="152" customFormat="1" ht="15"/>
    <row r="481" s="152" customFormat="1" ht="15"/>
    <row r="482" s="152" customFormat="1" ht="15"/>
    <row r="483" s="152" customFormat="1" ht="15"/>
    <row r="484" s="152" customFormat="1" ht="15"/>
    <row r="485" s="152" customFormat="1" ht="15"/>
    <row r="486" s="152" customFormat="1" ht="15"/>
    <row r="487" s="152" customFormat="1" ht="15"/>
    <row r="488" s="152" customFormat="1" ht="15"/>
    <row r="489" s="152" customFormat="1" ht="15"/>
    <row r="490" s="152" customFormat="1" ht="15"/>
    <row r="491" s="152" customFormat="1" ht="15"/>
    <row r="492" s="152" customFormat="1" ht="15"/>
    <row r="493" s="152" customFormat="1" ht="15"/>
    <row r="494" s="152" customFormat="1" ht="15"/>
    <row r="495" s="152" customFormat="1" ht="15"/>
    <row r="496" s="152" customFormat="1" ht="15"/>
    <row r="497" s="152" customFormat="1" ht="15"/>
    <row r="498" s="152" customFormat="1" ht="15"/>
    <row r="499" s="152" customFormat="1" ht="15"/>
    <row r="500" s="152" customFormat="1" ht="15"/>
    <row r="501" s="152" customFormat="1" ht="15"/>
    <row r="502" s="152" customFormat="1" ht="15"/>
    <row r="503" s="152" customFormat="1" ht="15"/>
    <row r="504" s="152" customFormat="1" ht="15"/>
    <row r="505" s="152" customFormat="1" ht="15"/>
    <row r="506" s="152" customFormat="1" ht="15"/>
    <row r="507" s="152" customFormat="1" ht="15"/>
    <row r="508" s="152" customFormat="1" ht="15"/>
    <row r="509" s="152" customFormat="1" ht="15"/>
    <row r="510" s="152" customFormat="1" ht="15"/>
    <row r="511" s="152" customFormat="1" ht="15"/>
    <row r="512" s="152" customFormat="1" ht="15"/>
    <row r="513" s="152" customFormat="1" ht="15"/>
    <row r="514" s="152" customFormat="1" ht="15"/>
    <row r="515" s="152" customFormat="1" ht="15"/>
    <row r="516" s="152" customFormat="1" ht="15"/>
    <row r="517" s="152" customFormat="1" ht="15"/>
    <row r="518" s="152" customFormat="1" ht="15"/>
    <row r="519" s="152" customFormat="1" ht="15"/>
    <row r="520" s="152" customFormat="1" ht="15"/>
    <row r="521" s="152" customFormat="1" ht="15"/>
    <row r="522" s="152" customFormat="1" ht="15"/>
    <row r="523" s="152" customFormat="1" ht="15"/>
    <row r="524" s="152" customFormat="1" ht="15"/>
    <row r="525" s="152" customFormat="1" ht="15"/>
    <row r="526" s="152" customFormat="1" ht="15"/>
    <row r="527" s="152" customFormat="1" ht="15"/>
    <row r="528" s="152" customFormat="1" ht="15"/>
    <row r="529" s="152" customFormat="1" ht="15"/>
    <row r="530" s="152" customFormat="1" ht="15"/>
    <row r="531" s="152" customFormat="1" ht="15"/>
    <row r="532" s="152" customFormat="1" ht="15"/>
    <row r="533" s="152" customFormat="1" ht="15"/>
    <row r="534" s="152" customFormat="1" ht="15"/>
    <row r="535" s="152" customFormat="1" ht="15"/>
    <row r="536" s="152" customFormat="1" ht="15"/>
    <row r="537" s="152" customFormat="1" ht="15"/>
    <row r="538" s="152" customFormat="1" ht="15"/>
    <row r="539" s="152" customFormat="1" ht="15"/>
    <row r="540" s="152" customFormat="1" ht="15"/>
    <row r="541" s="152" customFormat="1" ht="15"/>
    <row r="542" s="152" customFormat="1" ht="15"/>
    <row r="543" s="152" customFormat="1" ht="15"/>
    <row r="544" s="152" customFormat="1" ht="15"/>
    <row r="545" s="152" customFormat="1" ht="15"/>
    <row r="546" s="152" customFormat="1" ht="15"/>
    <row r="547" s="152" customFormat="1" ht="15"/>
    <row r="548" s="152" customFormat="1" ht="15"/>
    <row r="549" s="152" customFormat="1" ht="15"/>
    <row r="550" s="152" customFormat="1" ht="15"/>
    <row r="551" s="152" customFormat="1" ht="15"/>
    <row r="552" s="152" customFormat="1" ht="15"/>
    <row r="553" s="152" customFormat="1" ht="15"/>
    <row r="554" s="152" customFormat="1" ht="15"/>
    <row r="555" s="152" customFormat="1" ht="15"/>
    <row r="556" s="152" customFormat="1" ht="15"/>
    <row r="557" s="152" customFormat="1" ht="15"/>
    <row r="558" s="152" customFormat="1" ht="15"/>
    <row r="559" s="152" customFormat="1" ht="15"/>
    <row r="560" s="152" customFormat="1" ht="15"/>
    <row r="561" s="152" customFormat="1" ht="15"/>
    <row r="562" s="152" customFormat="1" ht="15"/>
    <row r="563" s="152" customFormat="1" ht="15"/>
    <row r="564" s="152" customFormat="1" ht="15"/>
    <row r="565" s="152" customFormat="1" ht="15"/>
    <row r="566" s="152" customFormat="1" ht="15"/>
    <row r="567" s="152" customFormat="1" ht="15"/>
    <row r="568" s="152" customFormat="1" ht="15"/>
    <row r="569" s="152" customFormat="1" ht="15"/>
    <row r="570" s="152" customFormat="1" ht="15"/>
    <row r="571" s="152" customFormat="1" ht="15"/>
    <row r="572" s="152" customFormat="1" ht="15"/>
    <row r="573" s="152" customFormat="1" ht="15"/>
    <row r="574" s="152" customFormat="1" ht="15"/>
    <row r="575" s="152" customFormat="1" ht="15"/>
    <row r="576" s="152" customFormat="1" ht="15"/>
    <row r="577" s="152" customFormat="1" ht="15"/>
    <row r="578" s="152" customFormat="1" ht="15"/>
    <row r="579" s="152" customFormat="1" ht="15"/>
    <row r="580" s="152" customFormat="1" ht="15"/>
    <row r="581" s="152" customFormat="1" ht="15"/>
    <row r="582" s="152" customFormat="1" ht="15"/>
    <row r="583" s="152" customFormat="1" ht="15"/>
    <row r="584" s="152" customFormat="1" ht="15"/>
    <row r="585" s="152" customFormat="1" ht="15"/>
    <row r="586" s="152" customFormat="1" ht="15"/>
    <row r="587" s="152" customFormat="1" ht="15"/>
    <row r="588" s="152" customFormat="1" ht="15"/>
    <row r="589" s="152" customFormat="1" ht="15"/>
    <row r="590" s="152" customFormat="1" ht="15"/>
    <row r="591" s="152" customFormat="1" ht="15"/>
    <row r="592" s="152" customFormat="1" ht="15"/>
    <row r="593" s="152" customFormat="1" ht="15"/>
    <row r="594" s="152" customFormat="1" ht="15"/>
    <row r="595" s="152" customFormat="1" ht="15"/>
    <row r="596" s="152" customFormat="1" ht="15"/>
    <row r="597" s="152" customFormat="1" ht="15"/>
    <row r="598" s="152" customFormat="1" ht="15"/>
    <row r="599" s="152" customFormat="1" ht="15"/>
    <row r="600" s="152" customFormat="1" ht="15"/>
    <row r="601" s="152" customFormat="1" ht="15"/>
    <row r="602" s="152" customFormat="1" ht="15"/>
    <row r="603" s="152" customFormat="1" ht="15"/>
    <row r="604" s="152" customFormat="1" ht="15"/>
    <row r="605" s="152" customFormat="1" ht="15"/>
    <row r="606" s="152" customFormat="1" ht="15"/>
    <row r="607" s="152" customFormat="1" ht="15"/>
    <row r="608" s="152" customFormat="1" ht="15"/>
    <row r="609" s="152" customFormat="1" ht="15"/>
    <row r="610" s="152" customFormat="1" ht="15"/>
    <row r="611" s="152" customFormat="1" ht="15"/>
    <row r="612" s="152" customFormat="1" ht="15"/>
    <row r="613" s="152" customFormat="1" ht="15"/>
    <row r="614" s="152" customFormat="1" ht="15"/>
    <row r="615" s="152" customFormat="1" ht="15"/>
    <row r="616" s="152" customFormat="1" ht="15"/>
    <row r="617" s="152" customFormat="1" ht="15"/>
    <row r="618" s="152" customFormat="1" ht="15"/>
    <row r="619" s="152" customFormat="1" ht="15"/>
    <row r="620" s="152" customFormat="1" ht="15"/>
    <row r="621" s="152" customFormat="1" ht="15"/>
    <row r="622" s="152" customFormat="1" ht="15"/>
    <row r="623" s="152" customFormat="1" ht="15"/>
    <row r="624" s="152" customFormat="1" ht="15"/>
    <row r="625" s="152" customFormat="1" ht="15"/>
    <row r="626" s="152" customFormat="1" ht="15"/>
    <row r="627" s="152" customFormat="1" ht="15"/>
    <row r="628" s="152" customFormat="1" ht="15"/>
    <row r="629" s="152" customFormat="1" ht="15"/>
    <row r="630" s="152" customFormat="1" ht="15"/>
    <row r="631" s="152" customFormat="1" ht="15"/>
    <row r="632" s="152" customFormat="1" ht="15"/>
    <row r="633" s="152" customFormat="1" ht="15"/>
    <row r="634" s="152" customFormat="1" ht="15"/>
    <row r="635" s="152" customFormat="1" ht="15"/>
    <row r="636" s="152" customFormat="1" ht="15"/>
    <row r="637" s="152" customFormat="1" ht="15"/>
    <row r="638" s="152" customFormat="1" ht="15"/>
    <row r="639" s="152" customFormat="1" ht="15"/>
    <row r="640" s="152" customFormat="1" ht="15"/>
    <row r="641" s="152" customFormat="1" ht="15"/>
    <row r="642" s="152" customFormat="1" ht="15"/>
    <row r="643" s="152" customFormat="1" ht="15"/>
    <row r="644" s="152" customFormat="1" ht="15"/>
    <row r="645" s="152" customFormat="1" ht="15"/>
    <row r="646" s="152" customFormat="1" ht="15"/>
    <row r="647" s="152" customFormat="1" ht="15"/>
    <row r="648" s="152" customFormat="1" ht="15"/>
    <row r="649" s="152" customFormat="1" ht="15"/>
    <row r="650" s="152" customFormat="1" ht="15"/>
    <row r="651" s="152" customFormat="1" ht="15"/>
    <row r="652" s="152" customFormat="1" ht="15"/>
    <row r="653" s="152" customFormat="1" ht="15"/>
    <row r="654" s="152" customFormat="1" ht="15"/>
    <row r="655" s="152" customFormat="1" ht="15"/>
    <row r="656" s="152" customFormat="1" ht="15"/>
    <row r="657" s="152" customFormat="1" ht="15"/>
    <row r="658" s="152" customFormat="1" ht="15"/>
    <row r="659" s="152" customFormat="1" ht="15"/>
    <row r="660" s="152" customFormat="1" ht="15"/>
    <row r="661" s="152" customFormat="1" ht="15"/>
    <row r="662" s="152" customFormat="1" ht="15"/>
    <row r="663" s="152" customFormat="1" ht="15"/>
    <row r="664" s="152" customFormat="1" ht="15"/>
    <row r="665" s="152" customFormat="1" ht="15"/>
    <row r="666" s="152" customFormat="1" ht="15"/>
    <row r="667" s="152" customFormat="1" ht="15"/>
    <row r="668" s="152" customFormat="1" ht="15"/>
    <row r="669" s="152" customFormat="1" ht="15"/>
    <row r="670" s="152" customFormat="1" ht="15"/>
    <row r="671" s="152" customFormat="1" ht="15"/>
    <row r="672" s="152" customFormat="1" ht="15"/>
    <row r="673" s="152" customFormat="1" ht="15"/>
    <row r="674" s="152" customFormat="1" ht="15"/>
    <row r="675" s="152" customFormat="1" ht="15"/>
    <row r="676" s="152" customFormat="1" ht="15"/>
    <row r="677" s="152" customFormat="1" ht="15"/>
    <row r="678" s="152" customFormat="1" ht="15"/>
    <row r="679" s="152" customFormat="1" ht="15"/>
    <row r="680" s="152" customFormat="1" ht="15"/>
    <row r="681" s="152" customFormat="1" ht="15"/>
    <row r="682" s="152" customFormat="1" ht="15"/>
    <row r="683" s="152" customFormat="1" ht="15"/>
    <row r="684" s="152" customFormat="1" ht="15"/>
    <row r="685" s="152" customFormat="1" ht="15"/>
    <row r="686" s="152" customFormat="1" ht="15"/>
    <row r="687" s="152" customFormat="1" ht="15"/>
    <row r="688" s="152" customFormat="1" ht="15"/>
    <row r="689" s="152" customFormat="1" ht="15"/>
    <row r="690" s="152" customFormat="1" ht="15"/>
    <row r="691" s="152" customFormat="1" ht="15"/>
    <row r="692" s="152" customFormat="1" ht="15"/>
    <row r="693" s="152" customFormat="1" ht="15"/>
    <row r="694" s="152" customFormat="1" ht="15"/>
    <row r="695" s="152" customFormat="1" ht="15"/>
    <row r="696" s="152" customFormat="1" ht="15"/>
    <row r="697" s="152" customFormat="1" ht="15"/>
    <row r="698" s="152" customFormat="1" ht="15"/>
    <row r="699" s="152" customFormat="1" ht="15"/>
    <row r="700" s="152" customFormat="1" ht="15"/>
    <row r="701" s="152" customFormat="1" ht="15"/>
    <row r="702" s="152" customFormat="1" ht="15"/>
    <row r="703" s="152" customFormat="1" ht="15"/>
    <row r="704" s="152" customFormat="1" ht="15"/>
    <row r="705" s="152" customFormat="1" ht="15"/>
    <row r="706" s="152" customFormat="1" ht="15"/>
    <row r="707" s="152" customFormat="1" ht="15"/>
    <row r="708" s="152" customFormat="1" ht="15"/>
    <row r="709" s="152" customFormat="1" ht="15"/>
    <row r="710" s="152" customFormat="1" ht="15"/>
    <row r="711" s="152" customFormat="1" ht="15"/>
    <row r="712" s="152" customFormat="1" ht="15"/>
    <row r="713" s="152" customFormat="1" ht="15"/>
    <row r="714" s="152" customFormat="1" ht="15"/>
    <row r="715" s="152" customFormat="1" ht="15"/>
    <row r="716" s="152" customFormat="1" ht="15"/>
    <row r="717" s="152" customFormat="1" ht="15"/>
    <row r="718" s="152" customFormat="1" ht="15"/>
    <row r="719" s="152" customFormat="1" ht="15"/>
    <row r="720" s="152" customFormat="1" ht="15"/>
    <row r="721" s="152" customFormat="1" ht="15"/>
    <row r="722" s="152" customFormat="1" ht="15"/>
    <row r="723" s="152" customFormat="1" ht="15"/>
    <row r="724" s="152" customFormat="1" ht="15"/>
    <row r="725" s="152" customFormat="1" ht="15"/>
    <row r="726" s="152" customFormat="1" ht="15"/>
    <row r="727" s="152" customFormat="1" ht="15"/>
    <row r="728" s="152" customFormat="1" ht="15"/>
    <row r="729" s="152" customFormat="1" ht="15"/>
    <row r="730" s="152" customFormat="1" ht="15"/>
    <row r="731" s="152" customFormat="1" ht="15"/>
    <row r="732" s="152" customFormat="1" ht="15"/>
    <row r="733" s="152" customFormat="1" ht="15"/>
    <row r="734" s="152" customFormat="1" ht="15"/>
    <row r="735" s="152" customFormat="1" ht="15"/>
    <row r="736" s="152" customFormat="1" ht="15"/>
    <row r="737" s="152" customFormat="1" ht="15"/>
    <row r="738" s="152" customFormat="1" ht="15"/>
    <row r="739" s="152" customFormat="1" ht="15"/>
    <row r="740" s="152" customFormat="1" ht="15"/>
    <row r="741" s="152" customFormat="1" ht="15"/>
    <row r="742" s="152" customFormat="1" ht="15"/>
    <row r="743" s="152" customFormat="1" ht="15"/>
    <row r="744" s="152" customFormat="1" ht="15"/>
    <row r="745" s="152" customFormat="1" ht="15"/>
    <row r="746" s="152" customFormat="1" ht="15"/>
    <row r="747" s="152" customFormat="1" ht="15"/>
    <row r="748" s="152" customFormat="1" ht="15"/>
    <row r="749" s="152" customFormat="1" ht="15"/>
    <row r="750" s="152" customFormat="1" ht="15"/>
    <row r="751" s="152" customFormat="1" ht="15"/>
    <row r="752" s="152" customFormat="1" ht="15"/>
    <row r="753" s="152" customFormat="1" ht="15"/>
    <row r="754" s="152" customFormat="1" ht="15"/>
    <row r="755" s="152" customFormat="1" ht="15"/>
    <row r="756" s="152" customFormat="1" ht="15"/>
    <row r="757" s="152" customFormat="1" ht="15"/>
    <row r="758" s="152" customFormat="1" ht="15"/>
    <row r="759" s="152" customFormat="1" ht="15"/>
    <row r="760" s="152" customFormat="1" ht="15"/>
    <row r="761" s="152" customFormat="1" ht="15"/>
    <row r="762" s="152" customFormat="1" ht="15"/>
    <row r="763" s="152" customFormat="1" ht="15"/>
    <row r="764" s="152" customFormat="1" ht="15"/>
    <row r="765" s="152" customFormat="1" ht="15"/>
    <row r="766" s="152" customFormat="1" ht="15"/>
    <row r="767" s="152" customFormat="1" ht="15"/>
    <row r="768" s="152" customFormat="1" ht="15"/>
    <row r="769" s="152" customFormat="1" ht="15"/>
    <row r="770" s="152" customFormat="1" ht="15"/>
    <row r="771" s="152" customFormat="1" ht="15"/>
    <row r="772" s="152" customFormat="1" ht="15"/>
    <row r="773" s="152" customFormat="1" ht="15"/>
    <row r="774" s="152" customFormat="1" ht="15"/>
    <row r="775" s="152" customFormat="1" ht="15"/>
    <row r="776" s="152" customFormat="1" ht="15"/>
    <row r="777" s="152" customFormat="1" ht="15"/>
    <row r="778" s="152" customFormat="1" ht="15"/>
    <row r="779" s="152" customFormat="1" ht="15"/>
    <row r="780" s="152" customFormat="1" ht="15"/>
    <row r="781" s="152" customFormat="1" ht="15"/>
    <row r="782" s="152" customFormat="1" ht="15"/>
    <row r="783" s="152" customFormat="1" ht="15"/>
    <row r="784" s="152" customFormat="1" ht="15"/>
    <row r="785" s="152" customFormat="1" ht="15"/>
    <row r="786" s="152" customFormat="1" ht="15"/>
    <row r="787" s="152" customFormat="1" ht="15"/>
    <row r="788" s="152" customFormat="1" ht="15"/>
    <row r="789" s="152" customFormat="1" ht="15"/>
    <row r="790" s="152" customFormat="1" ht="15"/>
    <row r="791" s="152" customFormat="1" ht="15"/>
    <row r="792" s="152" customFormat="1" ht="15"/>
    <row r="793" s="152" customFormat="1" ht="15"/>
    <row r="794" s="152" customFormat="1" ht="15"/>
    <row r="795" s="152" customFormat="1" ht="15"/>
    <row r="796" s="152" customFormat="1" ht="15"/>
    <row r="797" s="152" customFormat="1" ht="15"/>
    <row r="798" s="152" customFormat="1" ht="15"/>
    <row r="799" s="152" customFormat="1" ht="15"/>
    <row r="800" s="152" customFormat="1" ht="15"/>
    <row r="801" s="152" customFormat="1" ht="15"/>
    <row r="802" s="152" customFormat="1" ht="15"/>
    <row r="803" s="152" customFormat="1" ht="15"/>
    <row r="804" s="152" customFormat="1" ht="15"/>
    <row r="805" s="152" customFormat="1" ht="15"/>
    <row r="806" s="152" customFormat="1" ht="15"/>
    <row r="807" s="152" customFormat="1" ht="15"/>
    <row r="808" s="152" customFormat="1" ht="15"/>
    <row r="809" s="152" customFormat="1" ht="15"/>
    <row r="810" s="152" customFormat="1" ht="15"/>
    <row r="811" s="152" customFormat="1" ht="15"/>
    <row r="812" s="152" customFormat="1" ht="15"/>
    <row r="813" s="152" customFormat="1" ht="15"/>
    <row r="814" s="152" customFormat="1" ht="15"/>
    <row r="815" s="152" customFormat="1" ht="15"/>
    <row r="816" s="152" customFormat="1" ht="15"/>
    <row r="817" s="152" customFormat="1" ht="15"/>
    <row r="818" s="152" customFormat="1" ht="15"/>
    <row r="819" s="152" customFormat="1" ht="15"/>
    <row r="820" s="152" customFormat="1" ht="15"/>
    <row r="821" s="152" customFormat="1" ht="15"/>
    <row r="822" s="152" customFormat="1" ht="15"/>
    <row r="823" s="152" customFormat="1" ht="15"/>
    <row r="824" s="152" customFormat="1" ht="15"/>
    <row r="825" s="152" customFormat="1" ht="15"/>
    <row r="826" s="152" customFormat="1" ht="15"/>
    <row r="827" s="152" customFormat="1" ht="15"/>
    <row r="828" s="152" customFormat="1" ht="15"/>
    <row r="829" s="152" customFormat="1" ht="15"/>
    <row r="830" s="152" customFormat="1" ht="15"/>
    <row r="831" s="152" customFormat="1" ht="15"/>
    <row r="832" s="152" customFormat="1" ht="15"/>
    <row r="833" s="152" customFormat="1" ht="15"/>
    <row r="834" s="152" customFormat="1" ht="15"/>
    <row r="835" s="152" customFormat="1" ht="15"/>
    <row r="836" s="152" customFormat="1" ht="15"/>
    <row r="837" s="152" customFormat="1" ht="15"/>
    <row r="838" s="152" customFormat="1" ht="15"/>
    <row r="839" s="152" customFormat="1" ht="15"/>
    <row r="840" s="152" customFormat="1" ht="15"/>
    <row r="841" s="152" customFormat="1" ht="15"/>
    <row r="842" s="152" customFormat="1" ht="15"/>
    <row r="843" s="152" customFormat="1" ht="15"/>
    <row r="844" s="152" customFormat="1" ht="15"/>
    <row r="845" s="152" customFormat="1" ht="15"/>
    <row r="846" s="152" customFormat="1" ht="15"/>
    <row r="847" s="152" customFormat="1" ht="15"/>
    <row r="848" s="152" customFormat="1" ht="15"/>
    <row r="849" s="152" customFormat="1" ht="15"/>
    <row r="850" s="152" customFormat="1" ht="15"/>
    <row r="851" s="152" customFormat="1" ht="15"/>
    <row r="852" s="152" customFormat="1" ht="15"/>
    <row r="853" s="152" customFormat="1" ht="15"/>
    <row r="854" s="152" customFormat="1" ht="15"/>
    <row r="855" s="152" customFormat="1" ht="15"/>
    <row r="856" s="152" customFormat="1" ht="15"/>
    <row r="857" s="152" customFormat="1" ht="15"/>
    <row r="858" s="152" customFormat="1" ht="15"/>
    <row r="859" s="152" customFormat="1" ht="15"/>
    <row r="860" s="152" customFormat="1" ht="15"/>
    <row r="861" s="152" customFormat="1" ht="15"/>
    <row r="862" s="152" customFormat="1" ht="15"/>
    <row r="863" s="152" customFormat="1" ht="15"/>
    <row r="864" s="152" customFormat="1" ht="15"/>
    <row r="865" s="152" customFormat="1" ht="15"/>
    <row r="866" s="152" customFormat="1" ht="15"/>
    <row r="867" s="152" customFormat="1" ht="15"/>
    <row r="868" s="152" customFormat="1" ht="15"/>
    <row r="869" s="152" customFormat="1" ht="15"/>
    <row r="870" s="152" customFormat="1" ht="15"/>
    <row r="871" s="152" customFormat="1" ht="15"/>
    <row r="872" s="152" customFormat="1" ht="15"/>
    <row r="873" s="152" customFormat="1" ht="15"/>
    <row r="874" s="152" customFormat="1" ht="15"/>
    <row r="875" s="152" customFormat="1" ht="15"/>
    <row r="876" s="152" customFormat="1" ht="15"/>
    <row r="877" s="152" customFormat="1" ht="15"/>
    <row r="878" s="152" customFormat="1" ht="15"/>
    <row r="879" s="152" customFormat="1" ht="15"/>
    <row r="880" s="152" customFormat="1" ht="15"/>
    <row r="881" s="152" customFormat="1" ht="15"/>
    <row r="882" s="152" customFormat="1" ht="15"/>
    <row r="883" s="152" customFormat="1" ht="15"/>
    <row r="884" s="152" customFormat="1" ht="15"/>
    <row r="885" s="152" customFormat="1" ht="15"/>
    <row r="886" s="152" customFormat="1" ht="15"/>
    <row r="887" s="152" customFormat="1" ht="15"/>
    <row r="888" s="152" customFormat="1" ht="15"/>
    <row r="889" s="152" customFormat="1" ht="15"/>
    <row r="890" s="152" customFormat="1" ht="15"/>
    <row r="891" s="152" customFormat="1" ht="15"/>
    <row r="892" s="152" customFormat="1" ht="15"/>
    <row r="893" s="152" customFormat="1" ht="15"/>
    <row r="894" s="152" customFormat="1" ht="15"/>
    <row r="895" s="152" customFormat="1" ht="15"/>
    <row r="896" s="152" customFormat="1" ht="15"/>
    <row r="897" s="152" customFormat="1" ht="15"/>
    <row r="898" s="152" customFormat="1" ht="15"/>
    <row r="899" s="152" customFormat="1" ht="15"/>
    <row r="900" s="152" customFormat="1" ht="15"/>
    <row r="901" s="152" customFormat="1" ht="15"/>
    <row r="902" s="152" customFormat="1" ht="15"/>
    <row r="903" s="152" customFormat="1" ht="15"/>
    <row r="904" s="152" customFormat="1" ht="15"/>
    <row r="905" s="152" customFormat="1" ht="15"/>
    <row r="906" s="152" customFormat="1" ht="15"/>
    <row r="907" s="152" customFormat="1" ht="15"/>
    <row r="908" s="152" customFormat="1" ht="15"/>
    <row r="909" s="152" customFormat="1" ht="15"/>
    <row r="910" s="152" customFormat="1" ht="15"/>
    <row r="911" s="152" customFormat="1" ht="15"/>
    <row r="912" s="152" customFormat="1" ht="15"/>
    <row r="913" s="152" customFormat="1" ht="15"/>
    <row r="914" s="152" customFormat="1" ht="15"/>
    <row r="915" s="152" customFormat="1" ht="15"/>
    <row r="916" s="152" customFormat="1" ht="15"/>
    <row r="917" s="152" customFormat="1" ht="15"/>
    <row r="918" s="152" customFormat="1" ht="15"/>
    <row r="919" s="152" customFormat="1" ht="15"/>
    <row r="920" s="152" customFormat="1" ht="15"/>
    <row r="921" s="152" customFormat="1" ht="15"/>
    <row r="922" s="152" customFormat="1" ht="15"/>
    <row r="923" s="152" customFormat="1" ht="15"/>
    <row r="924" s="152" customFormat="1" ht="15"/>
    <row r="925" s="152" customFormat="1" ht="15"/>
    <row r="926" s="152" customFormat="1" ht="15"/>
    <row r="927" s="152" customFormat="1" ht="15"/>
    <row r="928" s="152" customFormat="1" ht="15"/>
    <row r="929" s="152" customFormat="1" ht="15"/>
    <row r="930" s="152" customFormat="1" ht="15"/>
    <row r="931" s="152" customFormat="1" ht="15"/>
    <row r="932" s="152" customFormat="1" ht="15"/>
    <row r="933" s="152" customFormat="1" ht="15"/>
    <row r="934" s="152" customFormat="1" ht="15"/>
    <row r="935" s="152" customFormat="1" ht="15"/>
    <row r="936" s="152" customFormat="1" ht="15"/>
    <row r="937" s="152" customFormat="1" ht="15"/>
    <row r="938" s="152" customFormat="1" ht="15"/>
    <row r="939" s="152" customFormat="1" ht="15"/>
    <row r="940" s="152" customFormat="1" ht="15"/>
    <row r="941" s="152" customFormat="1" ht="15"/>
    <row r="942" s="152" customFormat="1" ht="15"/>
    <row r="943" s="152" customFormat="1" ht="15"/>
    <row r="944" s="152" customFormat="1" ht="15"/>
    <row r="945" s="152" customFormat="1" ht="15"/>
    <row r="946" s="152" customFormat="1" ht="15"/>
    <row r="947" s="152" customFormat="1" ht="15"/>
    <row r="948" s="152" customFormat="1" ht="15"/>
    <row r="949" s="152" customFormat="1" ht="15"/>
    <row r="950" s="152" customFormat="1" ht="15"/>
    <row r="951" s="152" customFormat="1" ht="15"/>
    <row r="952" s="152" customFormat="1" ht="15"/>
    <row r="953" s="152" customFormat="1" ht="15"/>
    <row r="954" s="152" customFormat="1" ht="15"/>
    <row r="955" s="152" customFormat="1" ht="15"/>
    <row r="956" s="152" customFormat="1" ht="15"/>
    <row r="957" s="152" customFormat="1" ht="15"/>
    <row r="958" s="152" customFormat="1" ht="15"/>
    <row r="959" s="152" customFormat="1" ht="15"/>
    <row r="960" s="152" customFormat="1" ht="15"/>
    <row r="961" s="152" customFormat="1" ht="15"/>
    <row r="962" s="152" customFormat="1" ht="15"/>
    <row r="963" s="152" customFormat="1" ht="15"/>
    <row r="964" s="152" customFormat="1" ht="15"/>
    <row r="965" s="152" customFormat="1" ht="15"/>
    <row r="966" s="152" customFormat="1" ht="15"/>
    <row r="967" s="152" customFormat="1" ht="15"/>
    <row r="968" s="152" customFormat="1" ht="15"/>
    <row r="969" s="152" customFormat="1" ht="15"/>
    <row r="970" s="152" customFormat="1" ht="15"/>
    <row r="971" s="152" customFormat="1" ht="15"/>
    <row r="972" s="152" customFormat="1" ht="15"/>
    <row r="973" s="152" customFormat="1" ht="15"/>
    <row r="974" s="152" customFormat="1" ht="15"/>
    <row r="975" s="152" customFormat="1" ht="15"/>
    <row r="976" s="152" customFormat="1" ht="15"/>
    <row r="977" s="152" customFormat="1" ht="15"/>
    <row r="978" s="152" customFormat="1" ht="15"/>
    <row r="979" s="152" customFormat="1" ht="15"/>
    <row r="980" s="152" customFormat="1" ht="15"/>
    <row r="981" s="152" customFormat="1" ht="15"/>
    <row r="982" s="152" customFormat="1" ht="15"/>
    <row r="983" s="152" customFormat="1" ht="15"/>
    <row r="984" s="152" customFormat="1" ht="15"/>
    <row r="985" s="152" customFormat="1" ht="15"/>
    <row r="986" s="152" customFormat="1" ht="15"/>
    <row r="987" s="152" customFormat="1" ht="15"/>
    <row r="988" s="152" customFormat="1" ht="15"/>
    <row r="989" s="152" customFormat="1" ht="15"/>
    <row r="990" s="152" customFormat="1" ht="15"/>
    <row r="991" s="152" customFormat="1" ht="15"/>
    <row r="992" s="152" customFormat="1" ht="15"/>
    <row r="993" s="152" customFormat="1" ht="15"/>
    <row r="994" s="152" customFormat="1" ht="15"/>
    <row r="995" s="152" customFormat="1" ht="15"/>
    <row r="996" s="152" customFormat="1" ht="15"/>
    <row r="997" s="152" customFormat="1" ht="15"/>
    <row r="998" s="152" customFormat="1" ht="15"/>
    <row r="999" s="152" customFormat="1" ht="15"/>
    <row r="1000" s="152" customFormat="1" ht="15"/>
    <row r="1001" s="152" customFormat="1" ht="15"/>
    <row r="1002" s="152" customFormat="1" ht="15"/>
    <row r="1003" s="152" customFormat="1" ht="15"/>
    <row r="1004" s="152" customFormat="1" ht="15"/>
    <row r="1005" s="152" customFormat="1" ht="15"/>
    <row r="1006" s="152" customFormat="1" ht="15"/>
    <row r="1007" s="152" customFormat="1" ht="15"/>
    <row r="1008" s="152" customFormat="1" ht="15"/>
    <row r="1009" s="152" customFormat="1" ht="15"/>
    <row r="1010" s="152" customFormat="1" ht="15"/>
    <row r="1011" s="152" customFormat="1" ht="15"/>
    <row r="1012" s="152" customFormat="1" ht="15"/>
    <row r="1013" s="152" customFormat="1" ht="15"/>
    <row r="1014" s="152" customFormat="1" ht="15"/>
    <row r="1015" s="152" customFormat="1" ht="15"/>
    <row r="1016" s="152" customFormat="1" ht="15"/>
    <row r="1017" s="152" customFormat="1" ht="15"/>
    <row r="1018" s="152" customFormat="1" ht="15"/>
    <row r="1019" s="152" customFormat="1" ht="15"/>
    <row r="1020" s="152" customFormat="1" ht="15"/>
    <row r="1021" s="152" customFormat="1" ht="15"/>
    <row r="1022" s="152" customFormat="1" ht="15"/>
    <row r="1023" s="152" customFormat="1" ht="15"/>
    <row r="1024" s="152" customFormat="1" ht="15"/>
    <row r="1025" s="152" customFormat="1" ht="15"/>
    <row r="1026" s="152" customFormat="1" ht="15"/>
    <row r="1027" s="152" customFormat="1" ht="15"/>
    <row r="1028" s="152" customFormat="1" ht="15"/>
    <row r="1029" s="152" customFormat="1" ht="15"/>
    <row r="1030" s="152" customFormat="1" ht="15"/>
    <row r="1031" s="152" customFormat="1" ht="15"/>
    <row r="1032" s="152" customFormat="1" ht="15"/>
    <row r="1033" s="152" customFormat="1" ht="15"/>
    <row r="1034" s="152" customFormat="1" ht="15"/>
    <row r="1035" s="152" customFormat="1" ht="15"/>
    <row r="1036" s="152" customFormat="1" ht="15"/>
    <row r="1037" s="152" customFormat="1" ht="15"/>
    <row r="1038" s="152" customFormat="1" ht="15"/>
    <row r="1039" s="152" customFormat="1" ht="15"/>
    <row r="1040" s="152" customFormat="1" ht="15"/>
    <row r="1041" s="152" customFormat="1" ht="15"/>
    <row r="1042" s="152" customFormat="1" ht="15"/>
    <row r="1043" s="152" customFormat="1" ht="15"/>
    <row r="1044" s="152" customFormat="1" ht="15"/>
    <row r="1045" s="152" customFormat="1" ht="15"/>
    <row r="1046" s="152" customFormat="1" ht="15"/>
    <row r="1047" s="152" customFormat="1" ht="15"/>
    <row r="1048" s="152" customFormat="1" ht="15"/>
    <row r="1049" s="152" customFormat="1" ht="15"/>
    <row r="1050" s="152" customFormat="1" ht="15"/>
    <row r="1051" s="152" customFormat="1" ht="15"/>
    <row r="1052" s="152" customFormat="1" ht="15"/>
    <row r="1053" s="152" customFormat="1" ht="15"/>
    <row r="1054" s="152" customFormat="1" ht="15"/>
    <row r="1055" s="152" customFormat="1" ht="15"/>
    <row r="1056" s="152" customFormat="1" ht="15"/>
    <row r="1057" s="152" customFormat="1" ht="15"/>
    <row r="1058" s="152" customFormat="1" ht="15"/>
    <row r="1059" s="152" customFormat="1" ht="15"/>
    <row r="1060" s="152" customFormat="1" ht="15"/>
    <row r="1061" s="152" customFormat="1" ht="15"/>
    <row r="1062" s="152" customFormat="1" ht="15"/>
    <row r="1063" s="152" customFormat="1" ht="15"/>
    <row r="1064" s="152" customFormat="1" ht="15"/>
    <row r="1065" s="152" customFormat="1" ht="15"/>
    <row r="1066" s="152" customFormat="1" ht="15"/>
    <row r="1067" s="152" customFormat="1" ht="15"/>
    <row r="1068" s="152" customFormat="1" ht="15"/>
    <row r="1069" s="152" customFormat="1" ht="15"/>
    <row r="1070" s="152" customFormat="1" ht="15"/>
    <row r="1071" s="152" customFormat="1" ht="15"/>
    <row r="1072" s="152" customFormat="1" ht="15"/>
    <row r="1073" s="152" customFormat="1" ht="15"/>
    <row r="1074" s="152" customFormat="1" ht="15"/>
    <row r="1075" s="152" customFormat="1" ht="15"/>
    <row r="1076" s="152" customFormat="1" ht="15"/>
    <row r="1077" s="152" customFormat="1" ht="15"/>
    <row r="1078" s="152" customFormat="1" ht="15"/>
    <row r="1079" s="152" customFormat="1" ht="15"/>
    <row r="1080" s="152" customFormat="1" ht="15"/>
    <row r="1081" s="152" customFormat="1" ht="15"/>
    <row r="1082" s="152" customFormat="1" ht="15"/>
    <row r="1083" s="152" customFormat="1" ht="15"/>
    <row r="1084" s="152" customFormat="1" ht="15"/>
    <row r="1085" s="152" customFormat="1" ht="15"/>
    <row r="1086" s="152" customFormat="1" ht="15"/>
    <row r="1087" s="152" customFormat="1" ht="15"/>
    <row r="1088" s="152" customFormat="1" ht="15"/>
    <row r="1089" s="152" customFormat="1" ht="15"/>
    <row r="1090" s="152" customFormat="1" ht="15"/>
    <row r="1091" s="152" customFormat="1" ht="15"/>
    <row r="1092" s="152" customFormat="1" ht="15"/>
    <row r="1093" s="152" customFormat="1" ht="15"/>
    <row r="1094" s="152" customFormat="1" ht="15"/>
    <row r="1095" s="152" customFormat="1" ht="15"/>
    <row r="1096" s="152" customFormat="1" ht="15"/>
    <row r="1097" s="152" customFormat="1" ht="15"/>
    <row r="1098" s="152" customFormat="1" ht="15"/>
    <row r="1099" s="152" customFormat="1" ht="15"/>
    <row r="1100" s="152" customFormat="1" ht="15"/>
    <row r="1101" s="152" customFormat="1" ht="15"/>
    <row r="1102" s="152" customFormat="1" ht="15"/>
    <row r="1103" s="152" customFormat="1" ht="15"/>
    <row r="1104" s="152" customFormat="1" ht="15"/>
    <row r="1105" s="152" customFormat="1" ht="15"/>
    <row r="1106" s="152" customFormat="1" ht="15"/>
    <row r="1107" s="152" customFormat="1" ht="15"/>
    <row r="1108" s="152" customFormat="1" ht="15"/>
    <row r="1109" s="152" customFormat="1" ht="15"/>
    <row r="1110" s="152" customFormat="1" ht="15"/>
    <row r="1111" s="152" customFormat="1" ht="15"/>
    <row r="1112" s="152" customFormat="1" ht="15"/>
    <row r="1113" s="152" customFormat="1" ht="15"/>
    <row r="1114" s="152" customFormat="1" ht="15"/>
    <row r="1115" s="152" customFormat="1" ht="15"/>
    <row r="1116" s="152" customFormat="1" ht="15"/>
    <row r="1117" s="152" customFormat="1" ht="15"/>
    <row r="1118" s="152" customFormat="1" ht="15"/>
    <row r="1119" s="152" customFormat="1" ht="15"/>
    <row r="1120" s="152" customFormat="1" ht="15"/>
    <row r="1121" s="152" customFormat="1" ht="15"/>
    <row r="1122" s="152" customFormat="1" ht="15"/>
    <row r="1123" s="152" customFormat="1" ht="15"/>
    <row r="1124" s="152" customFormat="1" ht="15"/>
    <row r="1125" s="152" customFormat="1" ht="15"/>
    <row r="1126" s="152" customFormat="1" ht="15"/>
    <row r="1127" s="152" customFormat="1" ht="15"/>
    <row r="1128" s="152" customFormat="1" ht="15"/>
    <row r="1129" s="152" customFormat="1" ht="15"/>
    <row r="1130" s="152" customFormat="1" ht="15"/>
    <row r="1131" s="152" customFormat="1" ht="15"/>
    <row r="1132" s="152" customFormat="1" ht="15"/>
    <row r="1133" s="152" customFormat="1" ht="15"/>
    <row r="1134" s="152" customFormat="1" ht="15"/>
    <row r="1135" s="152" customFormat="1" ht="15"/>
    <row r="1136" s="152" customFormat="1" ht="15"/>
    <row r="1137" s="152" customFormat="1" ht="15"/>
    <row r="1138" s="152" customFormat="1" ht="15"/>
    <row r="1139" s="152" customFormat="1" ht="15"/>
    <row r="1140" s="152" customFormat="1" ht="15"/>
    <row r="1141" s="152" customFormat="1" ht="15"/>
    <row r="1142" s="152" customFormat="1" ht="15"/>
    <row r="1143" s="152" customFormat="1" ht="15"/>
    <row r="1144" s="152" customFormat="1" ht="15"/>
    <row r="1145" s="152" customFormat="1" ht="15"/>
    <row r="1146" s="152" customFormat="1" ht="15"/>
    <row r="1147" s="152" customFormat="1" ht="15"/>
    <row r="1148" s="152" customFormat="1" ht="15"/>
    <row r="1149" s="152" customFormat="1" ht="15"/>
    <row r="1150" s="152" customFormat="1" ht="15"/>
    <row r="1151" s="152" customFormat="1" ht="15"/>
    <row r="1152" s="152" customFormat="1" ht="15"/>
    <row r="1153" s="152" customFormat="1" ht="15"/>
    <row r="1154" s="152" customFormat="1" ht="15"/>
    <row r="1155" s="152" customFormat="1" ht="15"/>
    <row r="1156" s="152" customFormat="1" ht="15"/>
    <row r="1157" s="152" customFormat="1" ht="15"/>
    <row r="1158" s="152" customFormat="1" ht="15"/>
    <row r="1159" s="152" customFormat="1" ht="15"/>
    <row r="1160" s="152" customFormat="1" ht="15"/>
    <row r="1161" s="152" customFormat="1" ht="15"/>
    <row r="1162" s="152" customFormat="1" ht="15"/>
    <row r="1163" s="152" customFormat="1" ht="15"/>
    <row r="1164" s="152" customFormat="1" ht="15"/>
    <row r="1165" s="152" customFormat="1" ht="15"/>
    <row r="1166" s="152" customFormat="1" ht="15"/>
    <row r="1167" s="152" customFormat="1" ht="15"/>
    <row r="1168" s="152" customFormat="1" ht="15"/>
    <row r="1169" s="152" customFormat="1" ht="15"/>
    <row r="1170" s="152" customFormat="1" ht="15"/>
    <row r="1171" s="152" customFormat="1" ht="15"/>
    <row r="1172" s="152" customFormat="1" ht="15"/>
    <row r="1173" s="152" customFormat="1" ht="15"/>
    <row r="1174" s="152" customFormat="1" ht="15"/>
    <row r="1175" s="152" customFormat="1" ht="15"/>
    <row r="1176" s="152" customFormat="1" ht="15"/>
    <row r="1177" s="152" customFormat="1" ht="15"/>
    <row r="1178" s="152" customFormat="1" ht="15"/>
    <row r="1179" s="152" customFormat="1" ht="15"/>
    <row r="1180" s="152" customFormat="1" ht="15"/>
    <row r="1181" s="152" customFormat="1" ht="15"/>
    <row r="1182" s="152" customFormat="1" ht="15"/>
    <row r="1183" s="152" customFormat="1" ht="15"/>
    <row r="1184" s="152" customFormat="1" ht="15"/>
    <row r="1185" s="152" customFormat="1" ht="15"/>
    <row r="1186" s="152" customFormat="1" ht="15"/>
    <row r="1187" s="152" customFormat="1" ht="15"/>
    <row r="1188" s="152" customFormat="1" ht="15"/>
    <row r="1189" s="152" customFormat="1" ht="15"/>
    <row r="1190" s="152" customFormat="1" ht="15"/>
    <row r="1191" s="152" customFormat="1" ht="15"/>
    <row r="1192" s="152" customFormat="1" ht="15"/>
    <row r="1193" s="152" customFormat="1" ht="15"/>
    <row r="1194" s="152" customFormat="1" ht="15"/>
    <row r="1195" s="152" customFormat="1" ht="15"/>
    <row r="1196" s="152" customFormat="1" ht="15"/>
    <row r="1197" s="152" customFormat="1" ht="15"/>
    <row r="1198" s="152" customFormat="1" ht="15"/>
    <row r="1199" s="152" customFormat="1" ht="15"/>
    <row r="1200" s="152" customFormat="1" ht="15"/>
    <row r="1201" s="152" customFormat="1" ht="15"/>
    <row r="1202" s="152" customFormat="1" ht="15"/>
    <row r="1203" s="152" customFormat="1" ht="15"/>
    <row r="1204" s="152" customFormat="1" ht="15"/>
    <row r="1205" s="152" customFormat="1" ht="15"/>
    <row r="1206" s="152" customFormat="1" ht="15"/>
    <row r="1207" s="152" customFormat="1" ht="15"/>
    <row r="1208" s="152" customFormat="1" ht="15"/>
    <row r="1209" s="152" customFormat="1" ht="15"/>
    <row r="1210" s="152" customFormat="1" ht="15"/>
    <row r="1211" s="152" customFormat="1" ht="15"/>
    <row r="1212" s="152" customFormat="1" ht="15"/>
    <row r="1213" s="152" customFormat="1" ht="15"/>
    <row r="1214" s="152" customFormat="1" ht="15"/>
    <row r="1215" s="152" customFormat="1" ht="15"/>
    <row r="1216" s="152" customFormat="1" ht="15"/>
    <row r="1217" s="152" customFormat="1" ht="15"/>
    <row r="1218" s="152" customFormat="1" ht="15"/>
    <row r="1219" s="152" customFormat="1" ht="15"/>
    <row r="1220" s="152" customFormat="1" ht="15"/>
    <row r="1221" s="152" customFormat="1" ht="15"/>
    <row r="1222" s="152" customFormat="1" ht="15"/>
    <row r="1223" s="152" customFormat="1" ht="15"/>
    <row r="1224" s="152" customFormat="1" ht="15"/>
    <row r="1225" s="152" customFormat="1" ht="15"/>
    <row r="1226" s="152" customFormat="1" ht="15"/>
    <row r="1227" s="152" customFormat="1" ht="15"/>
    <row r="1228" s="152" customFormat="1" ht="15"/>
    <row r="1229" s="152" customFormat="1" ht="15"/>
    <row r="1230" s="152" customFormat="1" ht="15"/>
    <row r="1231" s="152" customFormat="1" ht="15"/>
    <row r="1232" s="152" customFormat="1" ht="15"/>
    <row r="1233" s="152" customFormat="1" ht="15"/>
    <row r="1234" s="152" customFormat="1" ht="15"/>
    <row r="1235" s="152" customFormat="1" ht="15"/>
    <row r="1236" s="152" customFormat="1" ht="15"/>
    <row r="1237" s="152" customFormat="1" ht="15"/>
    <row r="1238" s="152" customFormat="1" ht="15"/>
    <row r="1239" s="152" customFormat="1" ht="15"/>
    <row r="1240" s="152" customFormat="1" ht="15"/>
    <row r="1241" s="152" customFormat="1" ht="15"/>
    <row r="1242" s="152" customFormat="1" ht="15"/>
    <row r="1243" s="152" customFormat="1" ht="15"/>
    <row r="1244" s="152" customFormat="1" ht="15"/>
    <row r="1245" s="152" customFormat="1" ht="15"/>
    <row r="1246" s="152" customFormat="1" ht="15"/>
    <row r="1247" s="152" customFormat="1" ht="15"/>
    <row r="1248" s="152" customFormat="1" ht="15"/>
    <row r="1249" s="152" customFormat="1" ht="15"/>
    <row r="1250" s="152" customFormat="1" ht="15"/>
    <row r="1251" s="152" customFormat="1" ht="15"/>
    <row r="1252" s="152" customFormat="1" ht="15"/>
    <row r="1253" s="152" customFormat="1" ht="15"/>
    <row r="1254" s="152" customFormat="1" ht="15"/>
    <row r="1255" s="152" customFormat="1" ht="15"/>
    <row r="1256" s="152" customFormat="1" ht="15"/>
    <row r="1257" s="152" customFormat="1" ht="15"/>
    <row r="1258" s="152" customFormat="1" ht="15"/>
    <row r="1259" s="152" customFormat="1" ht="15"/>
    <row r="1260" s="152" customFormat="1" ht="15"/>
    <row r="1261" s="152" customFormat="1" ht="15"/>
    <row r="1262" s="152" customFormat="1" ht="15"/>
    <row r="1263" s="152" customFormat="1" ht="15"/>
    <row r="1264" s="152" customFormat="1" ht="15"/>
    <row r="1265" s="152" customFormat="1" ht="15"/>
    <row r="1266" s="152" customFormat="1" ht="15"/>
    <row r="1267" s="152" customFormat="1" ht="15"/>
    <row r="1268" s="152" customFormat="1" ht="15"/>
    <row r="1269" s="152" customFormat="1" ht="15"/>
    <row r="1270" s="152" customFormat="1" ht="15"/>
    <row r="1271" s="152" customFormat="1" ht="15"/>
    <row r="1272" s="152" customFormat="1" ht="15"/>
    <row r="1273" s="152" customFormat="1" ht="15"/>
    <row r="1274" s="152" customFormat="1" ht="15"/>
    <row r="1275" s="152" customFormat="1" ht="15"/>
    <row r="1276" s="152" customFormat="1" ht="15"/>
    <row r="1277" s="152" customFormat="1" ht="15"/>
    <row r="1278" s="152" customFormat="1" ht="15"/>
    <row r="1279" s="152" customFormat="1" ht="15"/>
    <row r="1280" s="152" customFormat="1" ht="15"/>
    <row r="1281" s="152" customFormat="1" ht="15"/>
    <row r="1282" s="152" customFormat="1" ht="15"/>
    <row r="1283" s="152" customFormat="1" ht="15"/>
    <row r="1284" s="152" customFormat="1" ht="15"/>
    <row r="1285" s="152" customFormat="1" ht="15"/>
    <row r="1286" s="152" customFormat="1" ht="15"/>
    <row r="1287" s="152" customFormat="1" ht="15"/>
    <row r="1288" s="152" customFormat="1" ht="15"/>
    <row r="1289" s="152" customFormat="1" ht="15"/>
    <row r="1290" s="152" customFormat="1" ht="15"/>
    <row r="1291" s="152" customFormat="1" ht="15"/>
    <row r="1292" s="152" customFormat="1" ht="15"/>
    <row r="1293" s="152" customFormat="1" ht="15"/>
    <row r="1294" s="152" customFormat="1" ht="15"/>
    <row r="1295" s="152" customFormat="1" ht="15"/>
    <row r="1296" s="152" customFormat="1" ht="15"/>
    <row r="1297" s="152" customFormat="1" ht="15"/>
    <row r="1298" s="152" customFormat="1" ht="15"/>
    <row r="1299" s="152" customFormat="1" ht="15"/>
    <row r="1300" s="152" customFormat="1" ht="15"/>
    <row r="1301" s="152" customFormat="1" ht="15"/>
    <row r="1302" s="152" customFormat="1" ht="15"/>
    <row r="1303" s="152" customFormat="1" ht="15"/>
    <row r="1304" s="152" customFormat="1" ht="15"/>
    <row r="1305" s="152" customFormat="1" ht="15"/>
    <row r="1306" s="152" customFormat="1" ht="15"/>
    <row r="1307" s="152" customFormat="1" ht="15"/>
    <row r="1308" s="152" customFormat="1" ht="15"/>
    <row r="1309" s="152" customFormat="1" ht="15"/>
    <row r="1310" s="152" customFormat="1" ht="15"/>
    <row r="1311" s="152" customFormat="1" ht="15"/>
    <row r="1312" s="152" customFormat="1" ht="15"/>
    <row r="1313" s="152" customFormat="1" ht="15"/>
    <row r="1314" s="152" customFormat="1" ht="15"/>
    <row r="1315" s="152" customFormat="1" ht="15"/>
    <row r="1316" s="152" customFormat="1" ht="15"/>
    <row r="1317" s="152" customFormat="1" ht="15"/>
    <row r="1318" s="152" customFormat="1" ht="15"/>
    <row r="1319" s="152" customFormat="1" ht="15"/>
    <row r="1320" s="152" customFormat="1" ht="15"/>
    <row r="1321" s="152" customFormat="1" ht="15"/>
    <row r="1322" s="152" customFormat="1" ht="15"/>
    <row r="1323" s="152" customFormat="1" ht="15"/>
    <row r="1324" s="152" customFormat="1" ht="15"/>
    <row r="1325" s="152" customFormat="1" ht="15"/>
    <row r="1326" s="152" customFormat="1" ht="15"/>
    <row r="1327" s="152" customFormat="1" ht="15"/>
    <row r="1328" s="152" customFormat="1" ht="15"/>
    <row r="1329" s="152" customFormat="1" ht="15"/>
    <row r="1330" s="152" customFormat="1" ht="15"/>
    <row r="1331" s="152" customFormat="1" ht="15"/>
    <row r="1332" s="152" customFormat="1" ht="15"/>
    <row r="1333" s="152" customFormat="1" ht="15"/>
    <row r="1334" s="152" customFormat="1" ht="15"/>
    <row r="1335" s="152" customFormat="1" ht="15"/>
    <row r="1336" s="152" customFormat="1" ht="15"/>
    <row r="1337" s="152" customFormat="1" ht="15"/>
    <row r="1338" s="152" customFormat="1" ht="15"/>
    <row r="1339" s="152" customFormat="1" ht="15"/>
    <row r="1340" s="152" customFormat="1" ht="15"/>
    <row r="1341" s="152" customFormat="1" ht="15"/>
    <row r="1342" s="152" customFormat="1" ht="15"/>
    <row r="1343" s="152" customFormat="1" ht="15"/>
    <row r="1344" s="152" customFormat="1" ht="15"/>
    <row r="1345" s="152" customFormat="1" ht="15"/>
    <row r="1346" s="152" customFormat="1" ht="15"/>
    <row r="1347" s="152" customFormat="1" ht="15"/>
    <row r="1348" s="152" customFormat="1" ht="15"/>
    <row r="1349" s="152" customFormat="1" ht="15"/>
    <row r="1350" s="152" customFormat="1" ht="15"/>
    <row r="1351" s="152" customFormat="1" ht="15"/>
    <row r="1352" s="152" customFormat="1" ht="15"/>
    <row r="1353" s="152" customFormat="1" ht="15"/>
    <row r="1354" s="152" customFormat="1" ht="15"/>
    <row r="1355" s="152" customFormat="1" ht="15"/>
    <row r="1356" s="152" customFormat="1" ht="15"/>
    <row r="1357" s="152" customFormat="1" ht="15"/>
    <row r="1358" s="152" customFormat="1" ht="15"/>
    <row r="1359" s="152" customFormat="1" ht="15"/>
    <row r="1360" s="152" customFormat="1" ht="15"/>
    <row r="1361" s="152" customFormat="1" ht="15"/>
    <row r="1362" s="152" customFormat="1" ht="15"/>
    <row r="1363" s="152" customFormat="1" ht="15"/>
    <row r="1364" s="152" customFormat="1" ht="15"/>
    <row r="1365" s="152" customFormat="1" ht="15"/>
    <row r="1366" s="152" customFormat="1" ht="15"/>
    <row r="1367" s="152" customFormat="1" ht="15"/>
    <row r="1368" s="152" customFormat="1" ht="15"/>
    <row r="1369" s="152" customFormat="1" ht="15"/>
    <row r="1370" s="152" customFormat="1" ht="15"/>
    <row r="1371" s="152" customFormat="1" ht="15"/>
    <row r="1372" s="152" customFormat="1" ht="15"/>
    <row r="1373" s="152" customFormat="1" ht="15"/>
    <row r="1374" s="152" customFormat="1" ht="15"/>
    <row r="1375" s="152" customFormat="1" ht="15"/>
    <row r="1376" s="152" customFormat="1" ht="15"/>
    <row r="1377" s="152" customFormat="1" ht="15"/>
    <row r="1378" s="152" customFormat="1" ht="15"/>
    <row r="1379" s="152" customFormat="1" ht="15"/>
    <row r="1380" s="152" customFormat="1" ht="15"/>
    <row r="1381" s="152" customFormat="1" ht="15"/>
    <row r="1382" s="152" customFormat="1" ht="15"/>
    <row r="1383" s="152" customFormat="1" ht="15"/>
    <row r="1384" s="152" customFormat="1" ht="15"/>
    <row r="1385" s="152" customFormat="1" ht="15"/>
    <row r="1386" s="152" customFormat="1" ht="15"/>
    <row r="1387" s="152" customFormat="1" ht="15"/>
    <row r="1388" s="152" customFormat="1" ht="15"/>
    <row r="1389" s="152" customFormat="1" ht="15"/>
    <row r="1390" s="152" customFormat="1" ht="15"/>
    <row r="1391" s="152" customFormat="1" ht="15"/>
    <row r="1392" s="152" customFormat="1" ht="15"/>
    <row r="1393" s="152" customFormat="1" ht="15"/>
    <row r="1394" s="152" customFormat="1" ht="15"/>
    <row r="1395" s="152" customFormat="1" ht="15"/>
    <row r="1396" s="152" customFormat="1" ht="15"/>
    <row r="1397" s="152" customFormat="1" ht="15"/>
    <row r="1398" s="152" customFormat="1" ht="15"/>
    <row r="1399" s="152" customFormat="1" ht="15"/>
    <row r="1400" s="152" customFormat="1" ht="15"/>
    <row r="1401" s="152" customFormat="1" ht="15"/>
    <row r="1402" s="152" customFormat="1" ht="15"/>
    <row r="1403" s="152" customFormat="1" ht="15"/>
    <row r="1404" s="152" customFormat="1" ht="15"/>
    <row r="1405" s="152" customFormat="1" ht="15"/>
    <row r="1406" s="152" customFormat="1" ht="15"/>
    <row r="1407" s="152" customFormat="1" ht="15"/>
    <row r="1408" s="152" customFormat="1" ht="15"/>
    <row r="1409" s="152" customFormat="1" ht="15"/>
    <row r="1410" s="152" customFormat="1" ht="15"/>
    <row r="1411" s="152" customFormat="1" ht="15"/>
    <row r="1412" s="152" customFormat="1" ht="15"/>
    <row r="1413" s="152" customFormat="1" ht="15"/>
    <row r="1414" s="152" customFormat="1" ht="15"/>
    <row r="1415" s="152" customFormat="1" ht="15"/>
    <row r="1416" s="152" customFormat="1" ht="15"/>
    <row r="1417" s="152" customFormat="1" ht="15"/>
    <row r="1418" s="152" customFormat="1" ht="15"/>
    <row r="1419" s="152" customFormat="1" ht="15"/>
    <row r="1420" s="152" customFormat="1" ht="15"/>
    <row r="1421" s="152" customFormat="1" ht="15"/>
    <row r="1422" s="152" customFormat="1" ht="15"/>
    <row r="1423" s="152" customFormat="1" ht="15"/>
    <row r="1424" s="152" customFormat="1" ht="15"/>
    <row r="1425" s="152" customFormat="1" ht="15"/>
    <row r="1426" s="152" customFormat="1" ht="15"/>
    <row r="1427" s="152" customFormat="1" ht="15"/>
    <row r="1428" s="152" customFormat="1" ht="15"/>
    <row r="1429" s="152" customFormat="1" ht="15"/>
    <row r="1430" s="152" customFormat="1" ht="15"/>
    <row r="1431" s="152" customFormat="1" ht="15"/>
    <row r="1432" s="152" customFormat="1" ht="15"/>
    <row r="1433" s="152" customFormat="1" ht="15"/>
    <row r="1434" s="152" customFormat="1" ht="15"/>
    <row r="1435" s="152" customFormat="1" ht="15"/>
    <row r="1436" s="152" customFormat="1" ht="15"/>
    <row r="1437" s="152" customFormat="1" ht="15"/>
    <row r="1438" s="152" customFormat="1" ht="15"/>
    <row r="1439" s="152" customFormat="1" ht="15"/>
    <row r="1440" s="152" customFormat="1" ht="15"/>
    <row r="1441" s="152" customFormat="1" ht="15"/>
    <row r="1442" s="152" customFormat="1" ht="15"/>
    <row r="1443" s="152" customFormat="1" ht="15"/>
    <row r="1444" s="152" customFormat="1" ht="15"/>
    <row r="1445" s="152" customFormat="1" ht="15"/>
    <row r="1446" s="152" customFormat="1" ht="15"/>
    <row r="1447" s="152" customFormat="1" ht="15"/>
    <row r="1448" s="152" customFormat="1" ht="15"/>
    <row r="1449" s="152" customFormat="1" ht="15"/>
    <row r="1450" s="152" customFormat="1" ht="15"/>
    <row r="1451" s="152" customFormat="1" ht="15"/>
    <row r="1452" s="152" customFormat="1" ht="15"/>
    <row r="1453" s="152" customFormat="1" ht="15"/>
    <row r="1454" s="152" customFormat="1" ht="15"/>
    <row r="1455" s="152" customFormat="1" ht="15"/>
    <row r="1456" s="152" customFormat="1" ht="15"/>
    <row r="1457" s="152" customFormat="1" ht="15"/>
    <row r="1458" s="152" customFormat="1" ht="15"/>
    <row r="1459" s="152" customFormat="1" ht="15"/>
    <row r="1460" s="152" customFormat="1" ht="15"/>
    <row r="1461" s="152" customFormat="1" ht="15"/>
    <row r="1462" s="152" customFormat="1" ht="15"/>
    <row r="1463" s="152" customFormat="1" ht="15"/>
    <row r="1464" s="152" customFormat="1" ht="15"/>
    <row r="1465" s="152" customFormat="1" ht="15"/>
    <row r="1466" s="152" customFormat="1" ht="15"/>
    <row r="1467" s="152" customFormat="1" ht="15"/>
    <row r="1468" s="152" customFormat="1" ht="15"/>
    <row r="1469" s="152" customFormat="1" ht="15"/>
    <row r="1470" s="152" customFormat="1" ht="15"/>
    <row r="1471" s="152" customFormat="1" ht="15"/>
    <row r="1472" s="152" customFormat="1" ht="15"/>
    <row r="1473" s="152" customFormat="1" ht="15"/>
    <row r="1474" s="152" customFormat="1" ht="15"/>
    <row r="1475" s="152" customFormat="1" ht="15"/>
    <row r="1476" s="152" customFormat="1" ht="15"/>
    <row r="1477" s="152" customFormat="1" ht="15"/>
    <row r="1478" s="152" customFormat="1" ht="15"/>
    <row r="1479" s="152" customFormat="1" ht="15"/>
    <row r="1480" s="152" customFormat="1" ht="15"/>
    <row r="1481" s="152" customFormat="1" ht="15"/>
    <row r="1482" s="152" customFormat="1" ht="15"/>
    <row r="1483" s="152" customFormat="1" ht="15"/>
    <row r="1484" s="152" customFormat="1" ht="15"/>
    <row r="1485" s="152" customFormat="1" ht="15"/>
    <row r="1486" s="152" customFormat="1" ht="15"/>
    <row r="1487" s="152" customFormat="1" ht="15"/>
    <row r="1488" s="152" customFormat="1" ht="15"/>
    <row r="1489" s="152" customFormat="1" ht="15"/>
    <row r="1490" s="152" customFormat="1" ht="15"/>
    <row r="1491" s="152" customFormat="1" ht="15"/>
    <row r="1492" s="152" customFormat="1" ht="15"/>
    <row r="1493" s="152" customFormat="1" ht="15"/>
    <row r="1494" s="152" customFormat="1" ht="15"/>
    <row r="1495" s="152" customFormat="1" ht="15"/>
    <row r="1496" s="152" customFormat="1" ht="15"/>
    <row r="1497" s="152" customFormat="1" ht="15"/>
    <row r="1498" s="152" customFormat="1" ht="15"/>
    <row r="1499" s="152" customFormat="1" ht="15"/>
    <row r="1500" s="152" customFormat="1" ht="15"/>
    <row r="1501" s="152" customFormat="1" ht="15"/>
    <row r="1502" s="152" customFormat="1" ht="15"/>
    <row r="1503" s="152" customFormat="1" ht="15"/>
    <row r="1504" s="152" customFormat="1" ht="15"/>
    <row r="1505" s="152" customFormat="1" ht="15"/>
    <row r="1506" s="152" customFormat="1" ht="15"/>
    <row r="1507" s="152" customFormat="1" ht="15"/>
    <row r="1508" s="152" customFormat="1" ht="15"/>
    <row r="1509" s="152" customFormat="1" ht="15"/>
    <row r="1510" s="152" customFormat="1" ht="15"/>
    <row r="1511" s="152" customFormat="1" ht="15"/>
    <row r="1512" s="152" customFormat="1" ht="15"/>
    <row r="1513" s="152" customFormat="1" ht="15"/>
    <row r="1514" s="152" customFormat="1" ht="15"/>
    <row r="1515" s="152" customFormat="1" ht="15"/>
    <row r="1516" s="152" customFormat="1" ht="15"/>
    <row r="1517" s="152" customFormat="1" ht="15"/>
    <row r="1518" s="152" customFormat="1" ht="15"/>
    <row r="1519" s="152" customFormat="1" ht="15"/>
    <row r="1520" s="152" customFormat="1" ht="15"/>
    <row r="1521" s="152" customFormat="1" ht="15"/>
    <row r="1522" s="152" customFormat="1" ht="15"/>
    <row r="1523" s="152" customFormat="1" ht="15"/>
    <row r="1524" s="152" customFormat="1" ht="15"/>
    <row r="1525" s="152" customFormat="1" ht="15"/>
    <row r="1526" s="152" customFormat="1" ht="15"/>
    <row r="1527" s="152" customFormat="1" ht="15"/>
    <row r="1528" s="152" customFormat="1" ht="15"/>
    <row r="1529" s="152" customFormat="1" ht="15"/>
    <row r="1530" s="152" customFormat="1" ht="15"/>
    <row r="1531" s="152" customFormat="1" ht="15"/>
    <row r="1532" s="152" customFormat="1" ht="15"/>
    <row r="1533" s="152" customFormat="1" ht="15"/>
    <row r="1534" s="152" customFormat="1" ht="15"/>
    <row r="1535" s="152" customFormat="1" ht="15"/>
    <row r="1536" s="152" customFormat="1" ht="15"/>
    <row r="1537" s="152" customFormat="1" ht="15"/>
    <row r="1538" s="152" customFormat="1" ht="15"/>
    <row r="1539" s="152" customFormat="1" ht="15"/>
    <row r="1540" s="152" customFormat="1" ht="15"/>
    <row r="1541" s="152" customFormat="1" ht="15"/>
    <row r="1542" s="152" customFormat="1" ht="15"/>
    <row r="1543" s="152" customFormat="1" ht="15"/>
    <row r="1544" s="152" customFormat="1" ht="15"/>
    <row r="1545" s="152" customFormat="1" ht="15"/>
    <row r="1546" s="152" customFormat="1" ht="15"/>
    <row r="1547" s="152" customFormat="1" ht="15"/>
    <row r="1548" s="152" customFormat="1" ht="15"/>
    <row r="1549" s="152" customFormat="1" ht="15"/>
    <row r="1550" s="152" customFormat="1" ht="15"/>
    <row r="1551" s="152" customFormat="1" ht="15"/>
    <row r="1552" s="152" customFormat="1" ht="15"/>
    <row r="1553" s="152" customFormat="1" ht="15"/>
    <row r="1554" s="152" customFormat="1" ht="15"/>
    <row r="1555" s="152" customFormat="1" ht="15"/>
    <row r="1556" s="152" customFormat="1" ht="15"/>
    <row r="1557" s="152" customFormat="1" ht="15"/>
    <row r="1558" s="152" customFormat="1" ht="15"/>
    <row r="1559" s="152" customFormat="1" ht="15"/>
    <row r="1560" s="152" customFormat="1" ht="15"/>
    <row r="1561" s="152" customFormat="1" ht="15"/>
    <row r="1562" s="152" customFormat="1" ht="15"/>
    <row r="1563" s="152" customFormat="1" ht="15"/>
    <row r="1564" s="152" customFormat="1" ht="15"/>
    <row r="1565" s="152" customFormat="1" ht="15"/>
    <row r="1566" s="152" customFormat="1" ht="15"/>
    <row r="1567" s="152" customFormat="1" ht="15"/>
    <row r="1568" s="152" customFormat="1" ht="15"/>
    <row r="1569" s="152" customFormat="1" ht="15"/>
    <row r="1570" s="152" customFormat="1" ht="15"/>
    <row r="1571" s="152" customFormat="1" ht="15"/>
    <row r="1572" s="152" customFormat="1" ht="15"/>
    <row r="1573" s="152" customFormat="1" ht="15"/>
    <row r="1574" s="152" customFormat="1" ht="15"/>
    <row r="1575" s="152" customFormat="1" ht="15"/>
    <row r="1576" s="152" customFormat="1" ht="15"/>
    <row r="1577" s="152" customFormat="1" ht="15"/>
    <row r="1578" s="152" customFormat="1" ht="15"/>
    <row r="1579" s="152" customFormat="1" ht="15"/>
    <row r="1580" s="152" customFormat="1" ht="15"/>
    <row r="1581" s="152" customFormat="1" ht="15"/>
    <row r="1582" s="152" customFormat="1" ht="15"/>
    <row r="1583" s="152" customFormat="1" ht="15"/>
    <row r="1584" s="152" customFormat="1" ht="15"/>
    <row r="1585" s="152" customFormat="1" ht="15"/>
    <row r="1586" s="152" customFormat="1" ht="15"/>
    <row r="1587" s="152" customFormat="1" ht="15"/>
    <row r="1588" s="152" customFormat="1" ht="15"/>
    <row r="1589" s="152" customFormat="1" ht="15"/>
    <row r="1590" s="152" customFormat="1" ht="15"/>
    <row r="1591" s="152" customFormat="1" ht="15"/>
    <row r="1592" s="152" customFormat="1" ht="15"/>
    <row r="1593" s="152" customFormat="1" ht="15"/>
    <row r="1594" s="152" customFormat="1" ht="15"/>
    <row r="1595" s="152" customFormat="1" ht="15"/>
    <row r="1596" s="152" customFormat="1" ht="15"/>
    <row r="1597" s="152" customFormat="1" ht="15"/>
    <row r="1598" s="152" customFormat="1" ht="15"/>
    <row r="1599" s="152" customFormat="1" ht="15"/>
    <row r="1600" s="152" customFormat="1" ht="15"/>
    <row r="1601" s="152" customFormat="1" ht="15"/>
    <row r="1602" s="152" customFormat="1" ht="15"/>
    <row r="1603" s="152" customFormat="1" ht="15"/>
    <row r="1604" s="152" customFormat="1" ht="15"/>
    <row r="1605" s="152" customFormat="1" ht="15"/>
    <row r="1606" s="152" customFormat="1" ht="15"/>
    <row r="1607" s="152" customFormat="1" ht="15"/>
    <row r="1608" s="152" customFormat="1" ht="15"/>
    <row r="1609" s="152" customFormat="1" ht="15"/>
    <row r="1610" s="152" customFormat="1" ht="15"/>
    <row r="1611" s="152" customFormat="1" ht="15"/>
    <row r="1612" s="152" customFormat="1" ht="15"/>
    <row r="1613" s="152" customFormat="1" ht="15"/>
    <row r="1614" s="152" customFormat="1" ht="15"/>
    <row r="1615" s="152" customFormat="1" ht="15"/>
    <row r="1616" s="152" customFormat="1" ht="15"/>
    <row r="1617" s="152" customFormat="1" ht="15"/>
    <row r="1618" s="152" customFormat="1" ht="15"/>
    <row r="1619" s="152" customFormat="1" ht="15"/>
    <row r="1620" s="152" customFormat="1" ht="15"/>
    <row r="1621" s="152" customFormat="1" ht="15"/>
    <row r="1622" s="152" customFormat="1" ht="15"/>
    <row r="1623" s="152" customFormat="1" ht="15"/>
    <row r="1624" s="152" customFormat="1" ht="15"/>
    <row r="1625" s="152" customFormat="1" ht="15"/>
    <row r="1626" s="152" customFormat="1" ht="15"/>
    <row r="1627" s="152" customFormat="1" ht="15"/>
    <row r="1628" s="152" customFormat="1" ht="15"/>
    <row r="1629" s="152" customFormat="1" ht="15"/>
    <row r="1630" s="152" customFormat="1" ht="15"/>
    <row r="1631" s="152" customFormat="1" ht="15"/>
    <row r="1632" s="152" customFormat="1" ht="15"/>
    <row r="1633" s="152" customFormat="1" ht="15"/>
    <row r="1634" s="152" customFormat="1" ht="15"/>
    <row r="1635" s="152" customFormat="1" ht="15"/>
    <row r="1636" s="152" customFormat="1" ht="15"/>
    <row r="1637" s="152" customFormat="1" ht="15"/>
    <row r="1638" s="152" customFormat="1" ht="15"/>
    <row r="1639" s="152" customFormat="1" ht="15"/>
    <row r="1640" s="152" customFormat="1" ht="15"/>
    <row r="1641" s="152" customFormat="1" ht="15"/>
    <row r="1642" s="152" customFormat="1" ht="15"/>
    <row r="1643" s="152" customFormat="1" ht="15"/>
    <row r="1644" s="152" customFormat="1" ht="15"/>
    <row r="1645" s="152" customFormat="1" ht="15"/>
    <row r="1646" s="152" customFormat="1" ht="15"/>
    <row r="1647" s="152" customFormat="1" ht="15"/>
    <row r="1648" s="152" customFormat="1" ht="15"/>
    <row r="1649" s="152" customFormat="1" ht="15"/>
    <row r="1650" s="152" customFormat="1" ht="15"/>
    <row r="1651" s="152" customFormat="1" ht="15"/>
    <row r="1652" s="152" customFormat="1" ht="15"/>
    <row r="1653" s="152" customFormat="1" ht="15"/>
    <row r="1654" s="152" customFormat="1" ht="15"/>
    <row r="1655" s="152" customFormat="1" ht="15"/>
    <row r="1656" s="152" customFormat="1" ht="15"/>
    <row r="1657" s="152" customFormat="1" ht="15"/>
    <row r="1658" s="152" customFormat="1" ht="15"/>
    <row r="1659" s="152" customFormat="1" ht="15"/>
    <row r="1660" s="152" customFormat="1" ht="15"/>
    <row r="1661" s="152" customFormat="1" ht="15"/>
    <row r="1662" s="152" customFormat="1" ht="15"/>
    <row r="1663" s="152" customFormat="1" ht="15"/>
    <row r="1664" s="152" customFormat="1" ht="15"/>
    <row r="1665" s="152" customFormat="1" ht="15"/>
    <row r="1666" s="152" customFormat="1" ht="15"/>
    <row r="1667" s="152" customFormat="1" ht="15"/>
    <row r="1668" s="152" customFormat="1" ht="15"/>
    <row r="1669" s="152" customFormat="1" ht="15"/>
    <row r="1670" s="152" customFormat="1" ht="15"/>
    <row r="1671" s="152" customFormat="1" ht="15"/>
    <row r="1672" s="152" customFormat="1" ht="15"/>
    <row r="1673" s="152" customFormat="1" ht="15"/>
    <row r="1674" s="152" customFormat="1" ht="15"/>
    <row r="1675" s="152" customFormat="1" ht="15"/>
    <row r="1676" s="152" customFormat="1" ht="15"/>
    <row r="1677" s="152" customFormat="1" ht="15"/>
    <row r="1678" s="152" customFormat="1" ht="15"/>
    <row r="1679" s="152" customFormat="1" ht="15"/>
    <row r="1680" s="152" customFormat="1" ht="15"/>
    <row r="1681" s="152" customFormat="1" ht="15"/>
    <row r="1682" s="152" customFormat="1" ht="15"/>
    <row r="1683" s="152" customFormat="1" ht="15"/>
    <row r="1684" s="152" customFormat="1" ht="15"/>
    <row r="1685" s="152" customFormat="1" ht="15"/>
    <row r="1686" s="152" customFormat="1" ht="15"/>
    <row r="1687" s="152" customFormat="1" ht="15"/>
    <row r="1688" s="152" customFormat="1" ht="15"/>
    <row r="1689" s="152" customFormat="1" ht="15"/>
    <row r="1690" s="152" customFormat="1" ht="15"/>
    <row r="1691" s="152" customFormat="1" ht="15"/>
    <row r="1692" s="152" customFormat="1" ht="15"/>
    <row r="1693" s="152" customFormat="1" ht="15"/>
    <row r="1694" s="152" customFormat="1" ht="15"/>
    <row r="1695" s="152" customFormat="1" ht="15"/>
    <row r="1696" s="152" customFormat="1" ht="15"/>
    <row r="1697" s="152" customFormat="1" ht="15"/>
    <row r="1698" s="152" customFormat="1" ht="15"/>
    <row r="1699" s="152" customFormat="1" ht="15"/>
    <row r="1700" s="152" customFormat="1" ht="15"/>
    <row r="1701" s="152" customFormat="1" ht="15"/>
    <row r="1702" s="152" customFormat="1" ht="15"/>
    <row r="1703" s="152" customFormat="1" ht="15"/>
    <row r="1704" s="152" customFormat="1" ht="15"/>
    <row r="1705" s="152" customFormat="1" ht="15"/>
    <row r="1706" s="152" customFormat="1" ht="15"/>
    <row r="1707" s="152" customFormat="1" ht="15"/>
    <row r="1708" s="152" customFormat="1" ht="15"/>
    <row r="1709" s="152" customFormat="1" ht="15"/>
    <row r="1710" s="152" customFormat="1" ht="15"/>
    <row r="1711" s="152" customFormat="1" ht="15"/>
    <row r="1712" s="152" customFormat="1" ht="15"/>
    <row r="1713" s="152" customFormat="1" ht="15"/>
    <row r="1714" s="152" customFormat="1" ht="15"/>
    <row r="1715" s="152" customFormat="1" ht="15"/>
    <row r="1716" s="152" customFormat="1" ht="15"/>
    <row r="1717" s="152" customFormat="1" ht="15"/>
    <row r="1718" s="152" customFormat="1" ht="15"/>
    <row r="1719" s="152" customFormat="1" ht="15"/>
    <row r="1720" s="152" customFormat="1" ht="15"/>
    <row r="1721" s="152" customFormat="1" ht="15"/>
    <row r="1722" s="152" customFormat="1" ht="15"/>
    <row r="1723" s="152" customFormat="1" ht="15"/>
    <row r="1724" s="152" customFormat="1" ht="15"/>
    <row r="1725" s="152" customFormat="1" ht="15"/>
    <row r="1726" s="152" customFormat="1" ht="15"/>
    <row r="1727" s="152" customFormat="1" ht="15"/>
    <row r="1728" s="152" customFormat="1" ht="15"/>
    <row r="1729" s="152" customFormat="1" ht="15"/>
    <row r="1730" s="152" customFormat="1" ht="15"/>
    <row r="1731" s="152" customFormat="1" ht="15"/>
    <row r="1732" s="152" customFormat="1" ht="15"/>
    <row r="1733" s="152" customFormat="1" ht="15"/>
    <row r="1734" s="152" customFormat="1" ht="15"/>
    <row r="1735" s="152" customFormat="1" ht="15"/>
    <row r="1736" s="152" customFormat="1" ht="15"/>
    <row r="1737" s="152" customFormat="1" ht="15"/>
    <row r="1738" s="152" customFormat="1" ht="15"/>
    <row r="1739" s="152" customFormat="1" ht="15"/>
    <row r="1740" s="152" customFormat="1" ht="15"/>
    <row r="1741" s="152" customFormat="1" ht="15"/>
    <row r="1742" s="152" customFormat="1" ht="15"/>
    <row r="1743" s="152" customFormat="1" ht="15"/>
    <row r="1744" s="152" customFormat="1" ht="15"/>
    <row r="1745" s="152" customFormat="1" ht="15"/>
    <row r="1746" s="152" customFormat="1" ht="15"/>
    <row r="1747" s="152" customFormat="1" ht="15"/>
    <row r="1748" s="152" customFormat="1" ht="15"/>
    <row r="1749" s="152" customFormat="1" ht="15"/>
    <row r="1750" s="152" customFormat="1" ht="15"/>
    <row r="1751" s="152" customFormat="1" ht="15"/>
    <row r="1752" s="152" customFormat="1" ht="15"/>
    <row r="1753" s="152" customFormat="1" ht="15"/>
    <row r="1754" s="152" customFormat="1" ht="15"/>
    <row r="1755" s="152" customFormat="1" ht="15"/>
    <row r="1756" s="152" customFormat="1" ht="15"/>
    <row r="1757" s="152" customFormat="1" ht="15"/>
    <row r="1758" s="152" customFormat="1" ht="15"/>
    <row r="1759" s="152" customFormat="1" ht="15"/>
    <row r="1760" s="152" customFormat="1" ht="15"/>
    <row r="1761" s="152" customFormat="1" ht="15"/>
    <row r="1762" s="152" customFormat="1" ht="15"/>
    <row r="1763" s="152" customFormat="1" ht="15"/>
    <row r="1764" s="152" customFormat="1" ht="15"/>
    <row r="1765" s="152" customFormat="1" ht="15"/>
    <row r="1766" s="152" customFormat="1" ht="15"/>
    <row r="1767" s="152" customFormat="1" ht="15"/>
    <row r="1768" s="152" customFormat="1" ht="15"/>
    <row r="1769" s="152" customFormat="1" ht="15"/>
    <row r="1770" s="152" customFormat="1" ht="15"/>
    <row r="1771" s="152" customFormat="1" ht="15"/>
    <row r="1772" s="152" customFormat="1" ht="15"/>
    <row r="1773" s="152" customFormat="1" ht="15"/>
    <row r="1774" s="152" customFormat="1" ht="15"/>
    <row r="1775" s="152" customFormat="1" ht="15"/>
    <row r="1776" s="152" customFormat="1" ht="15"/>
    <row r="1777" s="152" customFormat="1" ht="15"/>
    <row r="1778" s="152" customFormat="1" ht="15"/>
    <row r="1779" s="152" customFormat="1" ht="15"/>
    <row r="1780" s="152" customFormat="1" ht="15"/>
    <row r="1781" s="152" customFormat="1" ht="15"/>
    <row r="1782" s="152" customFormat="1" ht="15"/>
    <row r="1783" s="152" customFormat="1" ht="15"/>
    <row r="1784" s="152" customFormat="1" ht="15"/>
    <row r="1785" s="152" customFormat="1" ht="15"/>
    <row r="1786" s="152" customFormat="1" ht="15"/>
    <row r="1787" s="152" customFormat="1" ht="15"/>
    <row r="1788" s="152" customFormat="1" ht="15"/>
    <row r="1789" s="152" customFormat="1" ht="15"/>
    <row r="1790" s="152" customFormat="1" ht="15"/>
    <row r="1791" s="152" customFormat="1" ht="15"/>
    <row r="1792" s="152" customFormat="1" ht="15"/>
    <row r="1793" s="152" customFormat="1" ht="15"/>
    <row r="1794" s="152" customFormat="1" ht="15"/>
    <row r="1795" s="152" customFormat="1" ht="15"/>
    <row r="1796" s="152" customFormat="1" ht="15"/>
    <row r="1797" s="152" customFormat="1" ht="15"/>
    <row r="1798" s="152" customFormat="1" ht="15"/>
    <row r="1799" s="152" customFormat="1" ht="15"/>
    <row r="1800" s="152" customFormat="1" ht="15"/>
    <row r="1801" s="152" customFormat="1" ht="15"/>
    <row r="1802" s="152" customFormat="1" ht="15"/>
    <row r="1803" s="152" customFormat="1" ht="15"/>
    <row r="1804" s="152" customFormat="1" ht="15"/>
    <row r="1805" s="152" customFormat="1" ht="15"/>
    <row r="1806" s="152" customFormat="1" ht="15"/>
    <row r="1807" s="152" customFormat="1" ht="15"/>
    <row r="1808" s="152" customFormat="1" ht="15"/>
    <row r="1809" s="152" customFormat="1" ht="15"/>
    <row r="1810" s="152" customFormat="1" ht="15"/>
    <row r="1811" s="152" customFormat="1" ht="15"/>
    <row r="1812" s="152" customFormat="1" ht="15"/>
    <row r="1813" s="152" customFormat="1" ht="15"/>
    <row r="1814" s="152" customFormat="1" ht="15"/>
    <row r="1815" s="152" customFormat="1" ht="15"/>
    <row r="1816" s="152" customFormat="1" ht="15"/>
    <row r="1817" s="152" customFormat="1" ht="15"/>
    <row r="1818" s="152" customFormat="1" ht="15"/>
    <row r="1819" s="152" customFormat="1" ht="15"/>
    <row r="1820" s="152" customFormat="1" ht="15"/>
    <row r="1821" s="152" customFormat="1" ht="15"/>
    <row r="1822" s="152" customFormat="1" ht="15"/>
    <row r="1823" s="152" customFormat="1" ht="15"/>
    <row r="1824" s="152" customFormat="1" ht="15"/>
    <row r="1825" s="152" customFormat="1" ht="15"/>
    <row r="1826" s="152" customFormat="1" ht="15"/>
    <row r="1827" s="152" customFormat="1" ht="15"/>
    <row r="1828" s="152" customFormat="1" ht="15"/>
    <row r="1829" s="152" customFormat="1" ht="15"/>
    <row r="1830" s="152" customFormat="1" ht="15"/>
    <row r="1831" s="152" customFormat="1" ht="15"/>
    <row r="1832" s="152" customFormat="1" ht="15"/>
    <row r="1833" s="152" customFormat="1" ht="15"/>
    <row r="1834" s="152" customFormat="1" ht="15"/>
    <row r="1835" s="152" customFormat="1" ht="15"/>
    <row r="1836" s="152" customFormat="1" ht="15"/>
    <row r="1837" s="152" customFormat="1" ht="15"/>
    <row r="1838" s="152" customFormat="1" ht="15"/>
    <row r="1839" s="152" customFormat="1" ht="15"/>
    <row r="1840" s="152" customFormat="1" ht="15"/>
    <row r="1841" s="152" customFormat="1" ht="15"/>
    <row r="1842" s="152" customFormat="1" ht="15"/>
    <row r="1843" s="152" customFormat="1" ht="15"/>
    <row r="1844" s="152" customFormat="1" ht="15"/>
    <row r="1845" s="152" customFormat="1" ht="15"/>
    <row r="1846" s="152" customFormat="1" ht="15"/>
    <row r="1847" s="152" customFormat="1" ht="15"/>
    <row r="1848" s="152" customFormat="1" ht="15"/>
    <row r="1849" s="152" customFormat="1" ht="15"/>
    <row r="1850" s="152" customFormat="1" ht="15"/>
    <row r="1851" s="152" customFormat="1" ht="15"/>
    <row r="1852" s="152" customFormat="1" ht="15"/>
    <row r="1853" s="152" customFormat="1" ht="15"/>
    <row r="1854" s="152" customFormat="1" ht="15"/>
    <row r="1855" s="152" customFormat="1" ht="15"/>
    <row r="1856" s="152" customFormat="1" ht="15"/>
    <row r="1857" s="152" customFormat="1" ht="15"/>
    <row r="1858" s="152" customFormat="1" ht="15"/>
    <row r="1859" s="152" customFormat="1" ht="15"/>
    <row r="1860" s="152" customFormat="1" ht="15"/>
    <row r="1861" s="152" customFormat="1" ht="15"/>
    <row r="1862" s="152" customFormat="1" ht="15"/>
    <row r="1863" s="152" customFormat="1" ht="15"/>
    <row r="1864" s="152" customFormat="1" ht="15"/>
    <row r="1865" s="152" customFormat="1" ht="15"/>
    <row r="1866" s="152" customFormat="1" ht="15"/>
    <row r="1867" s="152" customFormat="1" ht="15"/>
    <row r="1868" s="152" customFormat="1" ht="15"/>
    <row r="1869" s="152" customFormat="1" ht="15"/>
    <row r="1870" s="152" customFormat="1" ht="15"/>
    <row r="1871" s="152" customFormat="1" ht="15"/>
    <row r="1872" s="152" customFormat="1" ht="15"/>
    <row r="1873" spans="3:7" s="152" customFormat="1" ht="15">
      <c r="C1873" s="151"/>
      <c r="D1873" s="151"/>
      <c r="E1873" s="151"/>
      <c r="F1873" s="151"/>
      <c r="G1873" s="151"/>
    </row>
  </sheetData>
  <sheetProtection/>
  <mergeCells count="4">
    <mergeCell ref="B10:H10"/>
    <mergeCell ref="B11:H11"/>
    <mergeCell ref="B12:H12"/>
    <mergeCell ref="B13:H13"/>
  </mergeCells>
  <printOptions horizontalCentered="1"/>
  <pageMargins left="0.3937007874015748" right="0.3937007874015748" top="1.6535433070866143" bottom="0.984251968503937" header="0" footer="0"/>
  <pageSetup horizontalDpi="600" verticalDpi="600" orientation="portrait" scale="65"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B4:L112"/>
  <sheetViews>
    <sheetView zoomScalePageLayoutView="0" workbookViewId="0" topLeftCell="A31">
      <selection activeCell="K92" sqref="K92"/>
    </sheetView>
  </sheetViews>
  <sheetFormatPr defaultColWidth="11.421875" defaultRowHeight="12.75"/>
  <cols>
    <col min="1" max="1" width="8.140625" style="142" customWidth="1"/>
    <col min="2" max="2" width="76.28125" style="142" customWidth="1"/>
    <col min="3" max="3" width="13.140625" style="131" hidden="1" customWidth="1"/>
    <col min="4" max="4" width="12.28125" style="145" hidden="1" customWidth="1"/>
    <col min="5" max="5" width="2.28125" style="145" customWidth="1"/>
    <col min="6" max="6" width="3.00390625" style="145" customWidth="1"/>
    <col min="7" max="7" width="21.00390625" style="145" customWidth="1"/>
    <col min="8" max="8" width="1.421875" style="145" customWidth="1"/>
    <col min="9" max="9" width="22.00390625" style="145" customWidth="1"/>
    <col min="10" max="10" width="2.140625" style="145" customWidth="1"/>
    <col min="11" max="11" width="3.140625" style="131" customWidth="1"/>
    <col min="12" max="16384" width="11.421875" style="142" customWidth="1"/>
  </cols>
  <sheetData>
    <row r="3" ht="15.75" thickBot="1"/>
    <row r="4" spans="2:10" ht="15">
      <c r="B4" s="114"/>
      <c r="C4" s="115"/>
      <c r="D4" s="116"/>
      <c r="E4" s="116"/>
      <c r="F4" s="116"/>
      <c r="G4" s="116"/>
      <c r="H4" s="116"/>
      <c r="I4" s="116"/>
      <c r="J4" s="117"/>
    </row>
    <row r="5" spans="2:10" ht="15">
      <c r="B5" s="118"/>
      <c r="C5" s="119"/>
      <c r="D5" s="120"/>
      <c r="E5" s="120"/>
      <c r="F5" s="120"/>
      <c r="G5" s="120"/>
      <c r="H5" s="120"/>
      <c r="I5" s="120"/>
      <c r="J5" s="121"/>
    </row>
    <row r="6" spans="2:12" ht="15">
      <c r="B6" s="118"/>
      <c r="C6" s="119"/>
      <c r="D6" s="120"/>
      <c r="E6" s="120"/>
      <c r="F6" s="120"/>
      <c r="G6" s="120"/>
      <c r="H6" s="120"/>
      <c r="I6" s="120"/>
      <c r="J6" s="121"/>
      <c r="L6" s="363"/>
    </row>
    <row r="7" spans="2:12" ht="15">
      <c r="B7" s="118"/>
      <c r="C7" s="119"/>
      <c r="D7" s="120"/>
      <c r="E7" s="120"/>
      <c r="F7" s="120"/>
      <c r="G7" s="120"/>
      <c r="H7" s="120"/>
      <c r="I7" s="120"/>
      <c r="J7" s="121"/>
      <c r="L7" s="363"/>
    </row>
    <row r="8" spans="2:12" ht="15">
      <c r="B8" s="122"/>
      <c r="C8" s="123"/>
      <c r="D8" s="123"/>
      <c r="E8" s="123"/>
      <c r="F8" s="123"/>
      <c r="G8" s="123"/>
      <c r="H8" s="123"/>
      <c r="I8" s="123"/>
      <c r="J8" s="124"/>
      <c r="L8" s="363"/>
    </row>
    <row r="9" spans="2:12" ht="18.75" customHeight="1">
      <c r="B9" s="583" t="s">
        <v>3</v>
      </c>
      <c r="C9" s="584"/>
      <c r="D9" s="584"/>
      <c r="E9" s="584"/>
      <c r="F9" s="584"/>
      <c r="G9" s="584"/>
      <c r="H9" s="584"/>
      <c r="I9" s="584"/>
      <c r="J9" s="585"/>
      <c r="L9" s="363"/>
    </row>
    <row r="10" spans="2:12" ht="15">
      <c r="B10" s="583" t="s">
        <v>57</v>
      </c>
      <c r="C10" s="584"/>
      <c r="D10" s="584"/>
      <c r="E10" s="584"/>
      <c r="F10" s="584"/>
      <c r="G10" s="584"/>
      <c r="H10" s="584"/>
      <c r="I10" s="584"/>
      <c r="J10" s="585"/>
      <c r="L10" s="363"/>
    </row>
    <row r="11" spans="2:12" ht="15">
      <c r="B11" s="583" t="s">
        <v>408</v>
      </c>
      <c r="C11" s="584"/>
      <c r="D11" s="584"/>
      <c r="E11" s="584"/>
      <c r="F11" s="584"/>
      <c r="G11" s="584"/>
      <c r="H11" s="584"/>
      <c r="I11" s="584"/>
      <c r="J11" s="585"/>
      <c r="L11" s="363"/>
    </row>
    <row r="12" spans="2:12" ht="15">
      <c r="B12" s="583" t="s">
        <v>58</v>
      </c>
      <c r="C12" s="584"/>
      <c r="D12" s="584"/>
      <c r="E12" s="584"/>
      <c r="F12" s="584"/>
      <c r="G12" s="584"/>
      <c r="H12" s="584"/>
      <c r="I12" s="584"/>
      <c r="J12" s="125"/>
      <c r="L12" s="363"/>
    </row>
    <row r="13" spans="2:12" ht="15.75" thickBot="1">
      <c r="B13" s="126"/>
      <c r="C13" s="127"/>
      <c r="D13" s="128"/>
      <c r="E13" s="128"/>
      <c r="F13" s="128"/>
      <c r="G13" s="128"/>
      <c r="H13" s="128"/>
      <c r="I13" s="128"/>
      <c r="J13" s="129"/>
      <c r="L13" s="363"/>
    </row>
    <row r="14" spans="2:12" ht="15">
      <c r="B14" s="498"/>
      <c r="C14" s="499"/>
      <c r="D14" s="500"/>
      <c r="E14" s="500"/>
      <c r="F14" s="500"/>
      <c r="G14" s="500"/>
      <c r="H14" s="500"/>
      <c r="I14" s="500"/>
      <c r="J14" s="501"/>
      <c r="L14" s="363"/>
    </row>
    <row r="15" spans="2:12" ht="15">
      <c r="B15" s="502"/>
      <c r="C15" s="135"/>
      <c r="D15" s="136"/>
      <c r="E15" s="136"/>
      <c r="F15" s="136"/>
      <c r="G15" s="136"/>
      <c r="H15" s="136"/>
      <c r="I15" s="136"/>
      <c r="J15" s="497"/>
      <c r="L15" s="363"/>
    </row>
    <row r="16" spans="2:12" ht="15">
      <c r="B16" s="503" t="s">
        <v>59</v>
      </c>
      <c r="C16" s="135"/>
      <c r="D16" s="136"/>
      <c r="E16" s="136"/>
      <c r="F16" s="136"/>
      <c r="G16" s="504">
        <v>2022</v>
      </c>
      <c r="H16" s="504"/>
      <c r="I16" s="504">
        <v>2021</v>
      </c>
      <c r="J16" s="505"/>
      <c r="L16" s="363"/>
    </row>
    <row r="17" spans="2:12" ht="12.75" customHeight="1">
      <c r="B17" s="506"/>
      <c r="C17" s="135"/>
      <c r="D17" s="136"/>
      <c r="E17" s="136"/>
      <c r="F17" s="136"/>
      <c r="G17" s="136"/>
      <c r="H17" s="136"/>
      <c r="I17" s="136"/>
      <c r="J17" s="507"/>
      <c r="L17" s="363"/>
    </row>
    <row r="18" spans="2:12" ht="15" hidden="1">
      <c r="B18" s="134" t="s">
        <v>60</v>
      </c>
      <c r="C18" s="135"/>
      <c r="D18" s="136"/>
      <c r="E18" s="136"/>
      <c r="F18" s="136"/>
      <c r="G18" s="141">
        <v>0</v>
      </c>
      <c r="H18" s="141"/>
      <c r="I18" s="141"/>
      <c r="J18" s="138"/>
      <c r="L18" s="363"/>
    </row>
    <row r="19" spans="2:12" ht="15" hidden="1">
      <c r="B19" s="134" t="s">
        <v>61</v>
      </c>
      <c r="C19" s="135"/>
      <c r="D19" s="136"/>
      <c r="E19" s="136"/>
      <c r="F19" s="136"/>
      <c r="G19" s="141">
        <v>0</v>
      </c>
      <c r="H19" s="141"/>
      <c r="I19" s="141">
        <v>0</v>
      </c>
      <c r="J19" s="138"/>
      <c r="L19" s="363"/>
    </row>
    <row r="20" spans="2:12" ht="15" hidden="1">
      <c r="B20" s="134" t="s">
        <v>62</v>
      </c>
      <c r="C20" s="135"/>
      <c r="D20" s="136"/>
      <c r="E20" s="136"/>
      <c r="F20" s="136"/>
      <c r="G20" s="141"/>
      <c r="H20" s="141"/>
      <c r="I20" s="141"/>
      <c r="J20" s="138"/>
      <c r="L20" s="363"/>
    </row>
    <row r="21" spans="2:12" ht="15" hidden="1">
      <c r="B21" s="134" t="s">
        <v>63</v>
      </c>
      <c r="C21" s="135"/>
      <c r="D21" s="136"/>
      <c r="E21" s="136"/>
      <c r="F21" s="136"/>
      <c r="G21" s="141"/>
      <c r="H21" s="141"/>
      <c r="I21" s="141"/>
      <c r="J21" s="138"/>
      <c r="L21" s="363"/>
    </row>
    <row r="22" spans="2:12" ht="15" hidden="1">
      <c r="B22" s="134" t="s">
        <v>64</v>
      </c>
      <c r="C22" s="135"/>
      <c r="D22" s="136"/>
      <c r="E22" s="136"/>
      <c r="F22" s="136"/>
      <c r="G22" s="141"/>
      <c r="H22" s="141"/>
      <c r="I22" s="141"/>
      <c r="J22" s="138"/>
      <c r="L22" s="363"/>
    </row>
    <row r="23" spans="2:12" ht="15" hidden="1">
      <c r="B23" s="134" t="s">
        <v>65</v>
      </c>
      <c r="C23" s="135"/>
      <c r="D23" s="136"/>
      <c r="E23" s="136"/>
      <c r="F23" s="136"/>
      <c r="G23" s="141"/>
      <c r="H23" s="141"/>
      <c r="I23" s="141"/>
      <c r="J23" s="138"/>
      <c r="L23" s="363"/>
    </row>
    <row r="24" spans="2:12" ht="15">
      <c r="B24" s="134" t="s">
        <v>66</v>
      </c>
      <c r="C24" s="135"/>
      <c r="D24" s="136"/>
      <c r="E24" s="136"/>
      <c r="F24" s="136"/>
      <c r="G24" s="137">
        <f>+RESULTADOS!D21</f>
        <v>851806226.1700001</v>
      </c>
      <c r="H24" s="141"/>
      <c r="I24" s="137">
        <f>+RESULTADOS!F21</f>
        <v>706559688</v>
      </c>
      <c r="J24" s="138"/>
      <c r="L24" s="363"/>
    </row>
    <row r="25" spans="2:10" ht="15">
      <c r="B25" s="134" t="s">
        <v>67</v>
      </c>
      <c r="C25" s="135"/>
      <c r="D25" s="136"/>
      <c r="E25" s="136"/>
      <c r="F25" s="136"/>
      <c r="G25" s="137">
        <f>+'Notas (5)'!C173</f>
        <v>5425961.1</v>
      </c>
      <c r="H25" s="141"/>
      <c r="I25" s="137">
        <f>+'Notas (5)'!E173</f>
        <v>4252438</v>
      </c>
      <c r="J25" s="138"/>
    </row>
    <row r="26" spans="2:10" ht="15">
      <c r="B26" s="134" t="s">
        <v>68</v>
      </c>
      <c r="C26" s="135"/>
      <c r="D26" s="136"/>
      <c r="E26" s="136"/>
      <c r="F26" s="136"/>
      <c r="G26" s="137">
        <f>+'Notas (5)'!C176</f>
        <v>17105778.38</v>
      </c>
      <c r="H26" s="141"/>
      <c r="I26" s="137">
        <f>+'Notas (5)'!E176</f>
        <v>8870982</v>
      </c>
      <c r="J26" s="138"/>
    </row>
    <row r="27" spans="2:10" ht="12.75" customHeight="1">
      <c r="B27" s="134" t="s">
        <v>69</v>
      </c>
      <c r="C27" s="135"/>
      <c r="D27" s="136"/>
      <c r="E27" s="136"/>
      <c r="F27" s="136"/>
      <c r="G27" s="137">
        <f>-RESULTADOS!D29</f>
        <v>-1987737.92</v>
      </c>
      <c r="H27" s="136"/>
      <c r="I27" s="137">
        <f>-'Notas (5)'!E211</f>
        <v>-5452372</v>
      </c>
      <c r="J27" s="138"/>
    </row>
    <row r="28" spans="2:10" ht="15">
      <c r="B28" s="134" t="s">
        <v>70</v>
      </c>
      <c r="C28" s="135"/>
      <c r="D28" s="136"/>
      <c r="E28" s="136"/>
      <c r="F28" s="136"/>
      <c r="G28" s="137">
        <f>-SUM('Notas (5)'!C190:C194)</f>
        <v>-599368610.07</v>
      </c>
      <c r="H28" s="141"/>
      <c r="I28" s="137">
        <f>-SUM('Notas (5)'!E190:E194)</f>
        <v>-473779536</v>
      </c>
      <c r="J28" s="138"/>
    </row>
    <row r="29" spans="2:10" ht="15">
      <c r="B29" s="134" t="s">
        <v>71</v>
      </c>
      <c r="C29" s="135"/>
      <c r="D29" s="136"/>
      <c r="E29" s="136"/>
      <c r="F29" s="136"/>
      <c r="G29" s="137">
        <f>-SUM('Notas (5)'!C195:C197)</f>
        <v>-48097515.71</v>
      </c>
      <c r="H29" s="141"/>
      <c r="I29" s="137">
        <f>-SUM('Notas (5)'!E195:E197)</f>
        <v>-33982013.13</v>
      </c>
      <c r="J29" s="138"/>
    </row>
    <row r="30" spans="2:10" ht="15" hidden="1">
      <c r="B30" s="134" t="s">
        <v>72</v>
      </c>
      <c r="C30" s="135"/>
      <c r="D30" s="136"/>
      <c r="E30" s="136"/>
      <c r="F30" s="136"/>
      <c r="G30" s="137">
        <v>0</v>
      </c>
      <c r="H30" s="141"/>
      <c r="I30" s="137">
        <v>0</v>
      </c>
      <c r="J30" s="138"/>
    </row>
    <row r="31" spans="2:10" ht="15">
      <c r="B31" s="134" t="s">
        <v>73</v>
      </c>
      <c r="C31" s="135"/>
      <c r="D31" s="136"/>
      <c r="E31" s="136"/>
      <c r="F31" s="136"/>
      <c r="G31" s="137">
        <v>-210940582.13</v>
      </c>
      <c r="H31" s="141"/>
      <c r="I31" s="137">
        <v>-138557324</v>
      </c>
      <c r="J31" s="138"/>
    </row>
    <row r="32" spans="2:10" ht="15" hidden="1">
      <c r="B32" s="134" t="s">
        <v>74</v>
      </c>
      <c r="C32" s="135"/>
      <c r="D32" s="136"/>
      <c r="E32" s="136"/>
      <c r="F32" s="136"/>
      <c r="G32" s="137">
        <v>0</v>
      </c>
      <c r="H32" s="141"/>
      <c r="I32" s="137">
        <v>0</v>
      </c>
      <c r="J32" s="138"/>
    </row>
    <row r="33" spans="2:10" ht="15" hidden="1">
      <c r="B33" s="134" t="s">
        <v>75</v>
      </c>
      <c r="C33" s="135"/>
      <c r="D33" s="136"/>
      <c r="E33" s="136"/>
      <c r="F33" s="136"/>
      <c r="G33" s="137">
        <v>0</v>
      </c>
      <c r="H33" s="141"/>
      <c r="I33" s="137">
        <v>0</v>
      </c>
      <c r="J33" s="138"/>
    </row>
    <row r="34" spans="2:10" ht="15" hidden="1">
      <c r="B34" s="134" t="s">
        <v>76</v>
      </c>
      <c r="C34" s="135"/>
      <c r="D34" s="136"/>
      <c r="E34" s="136"/>
      <c r="F34" s="136"/>
      <c r="G34" s="137">
        <v>0</v>
      </c>
      <c r="H34" s="140"/>
      <c r="I34" s="137">
        <v>0</v>
      </c>
      <c r="J34" s="138"/>
    </row>
    <row r="35" spans="2:10" ht="15">
      <c r="B35" s="134" t="s">
        <v>77</v>
      </c>
      <c r="C35" s="135"/>
      <c r="D35" s="136"/>
      <c r="E35" s="136"/>
      <c r="F35" s="136"/>
      <c r="G35" s="143">
        <f>-'Notas (5)'!C253</f>
        <v>-432751.02</v>
      </c>
      <c r="H35" s="141"/>
      <c r="I35" s="143">
        <f>-'Notas (5)'!E253</f>
        <v>-137550.49</v>
      </c>
      <c r="J35" s="138"/>
    </row>
    <row r="36" spans="2:10" ht="12.75" customHeight="1">
      <c r="B36" s="134"/>
      <c r="C36" s="135"/>
      <c r="D36" s="136"/>
      <c r="E36" s="136"/>
      <c r="F36" s="136"/>
      <c r="G36" s="143"/>
      <c r="H36" s="141"/>
      <c r="I36" s="508"/>
      <c r="J36" s="138"/>
    </row>
    <row r="37" spans="2:10" ht="14.25" customHeight="1">
      <c r="B37" s="503" t="s">
        <v>78</v>
      </c>
      <c r="C37" s="135"/>
      <c r="D37" s="136"/>
      <c r="E37" s="136"/>
      <c r="F37" s="136"/>
      <c r="G37" s="509">
        <f>SUM(G24:G35)</f>
        <v>13510768.800000083</v>
      </c>
      <c r="H37" s="510"/>
      <c r="I37" s="509">
        <f>SUM(I24:I35)</f>
        <v>67774312.38000001</v>
      </c>
      <c r="J37" s="511"/>
    </row>
    <row r="38" spans="2:10" ht="12.75" customHeight="1">
      <c r="B38" s="134"/>
      <c r="C38" s="135"/>
      <c r="D38" s="136"/>
      <c r="E38" s="136"/>
      <c r="F38" s="136"/>
      <c r="G38" s="136"/>
      <c r="H38" s="136"/>
      <c r="I38" s="136"/>
      <c r="J38" s="138"/>
    </row>
    <row r="39" spans="2:10" ht="12.75" customHeight="1">
      <c r="B39" s="134"/>
      <c r="C39" s="135"/>
      <c r="D39" s="136"/>
      <c r="E39" s="136"/>
      <c r="F39" s="136"/>
      <c r="G39" s="136"/>
      <c r="H39" s="136"/>
      <c r="I39" s="136"/>
      <c r="J39" s="138"/>
    </row>
    <row r="40" spans="2:10" ht="12.75" customHeight="1">
      <c r="B40" s="503" t="s">
        <v>79</v>
      </c>
      <c r="C40" s="135"/>
      <c r="D40" s="136"/>
      <c r="E40" s="136"/>
      <c r="F40" s="136"/>
      <c r="G40" s="136"/>
      <c r="H40" s="136"/>
      <c r="I40" s="136"/>
      <c r="J40" s="138"/>
    </row>
    <row r="41" spans="2:10" ht="15" hidden="1">
      <c r="B41" s="134" t="s">
        <v>80</v>
      </c>
      <c r="C41" s="135"/>
      <c r="D41" s="136"/>
      <c r="E41" s="136"/>
      <c r="F41" s="136"/>
      <c r="G41" s="141"/>
      <c r="H41" s="141"/>
      <c r="I41" s="141"/>
      <c r="J41" s="138"/>
    </row>
    <row r="42" spans="2:10" ht="15" hidden="1">
      <c r="B42" s="134" t="s">
        <v>81</v>
      </c>
      <c r="C42" s="135"/>
      <c r="D42" s="136"/>
      <c r="E42" s="136"/>
      <c r="F42" s="136"/>
      <c r="G42" s="141"/>
      <c r="H42" s="141"/>
      <c r="I42" s="141"/>
      <c r="J42" s="138"/>
    </row>
    <row r="43" spans="2:10" ht="15" hidden="1">
      <c r="B43" s="134" t="s">
        <v>82</v>
      </c>
      <c r="C43" s="135"/>
      <c r="D43" s="136"/>
      <c r="E43" s="136"/>
      <c r="F43" s="136"/>
      <c r="G43" s="141"/>
      <c r="H43" s="141"/>
      <c r="I43" s="141"/>
      <c r="J43" s="138"/>
    </row>
    <row r="44" spans="2:10" ht="15" hidden="1">
      <c r="B44" s="134" t="s">
        <v>83</v>
      </c>
      <c r="C44" s="135"/>
      <c r="D44" s="136"/>
      <c r="E44" s="136"/>
      <c r="F44" s="136"/>
      <c r="G44" s="141">
        <v>0</v>
      </c>
      <c r="H44" s="141"/>
      <c r="I44" s="141">
        <v>0</v>
      </c>
      <c r="J44" s="138"/>
    </row>
    <row r="45" spans="2:10" ht="15" hidden="1">
      <c r="B45" s="134" t="s">
        <v>84</v>
      </c>
      <c r="C45" s="135"/>
      <c r="D45" s="136"/>
      <c r="E45" s="136"/>
      <c r="F45" s="136"/>
      <c r="G45" s="141">
        <v>0</v>
      </c>
      <c r="H45" s="141"/>
      <c r="I45" s="141">
        <v>0</v>
      </c>
      <c r="J45" s="138"/>
    </row>
    <row r="46" spans="2:10" ht="15">
      <c r="B46" s="134" t="s">
        <v>68</v>
      </c>
      <c r="C46" s="135"/>
      <c r="D46" s="136"/>
      <c r="E46" s="136"/>
      <c r="F46" s="136"/>
      <c r="G46" s="141">
        <v>6533624.89</v>
      </c>
      <c r="H46" s="141"/>
      <c r="I46" s="137">
        <v>0</v>
      </c>
      <c r="J46" s="138"/>
    </row>
    <row r="47" spans="2:10" ht="15">
      <c r="B47" s="134" t="s">
        <v>85</v>
      </c>
      <c r="C47" s="135"/>
      <c r="D47" s="136"/>
      <c r="E47" s="136"/>
      <c r="F47" s="136"/>
      <c r="G47" s="137">
        <v>0</v>
      </c>
      <c r="H47" s="141"/>
      <c r="I47" s="141">
        <v>4615507</v>
      </c>
      <c r="J47" s="138"/>
    </row>
    <row r="48" spans="2:10" ht="15">
      <c r="B48" s="134" t="s">
        <v>86</v>
      </c>
      <c r="C48" s="135"/>
      <c r="D48" s="136"/>
      <c r="E48" s="136"/>
      <c r="F48" s="136"/>
      <c r="G48" s="137">
        <v>0</v>
      </c>
      <c r="H48" s="141"/>
      <c r="I48" s="141">
        <v>2770351</v>
      </c>
      <c r="J48" s="138"/>
    </row>
    <row r="49" spans="2:10" ht="15" hidden="1">
      <c r="B49" s="134" t="s">
        <v>87</v>
      </c>
      <c r="C49" s="135"/>
      <c r="D49" s="136"/>
      <c r="E49" s="136"/>
      <c r="F49" s="136"/>
      <c r="G49" s="137">
        <v>0</v>
      </c>
      <c r="H49" s="141"/>
      <c r="I49" s="137">
        <v>0</v>
      </c>
      <c r="J49" s="138"/>
    </row>
    <row r="50" spans="2:10" ht="15" hidden="1">
      <c r="B50" s="134" t="s">
        <v>88</v>
      </c>
      <c r="C50" s="135"/>
      <c r="D50" s="136"/>
      <c r="E50" s="136"/>
      <c r="F50" s="136"/>
      <c r="G50" s="137">
        <v>0</v>
      </c>
      <c r="H50" s="141"/>
      <c r="I50" s="137">
        <v>0</v>
      </c>
      <c r="J50" s="138"/>
    </row>
    <row r="51" spans="2:10" ht="15">
      <c r="B51" s="134" t="s">
        <v>89</v>
      </c>
      <c r="C51" s="135"/>
      <c r="D51" s="136"/>
      <c r="E51" s="136"/>
      <c r="F51" s="136"/>
      <c r="G51" s="141">
        <v>-237342157.97</v>
      </c>
      <c r="H51" s="141"/>
      <c r="I51" s="137">
        <v>0</v>
      </c>
      <c r="J51" s="138"/>
    </row>
    <row r="52" spans="2:10" ht="15">
      <c r="B52" s="134" t="s">
        <v>90</v>
      </c>
      <c r="C52" s="135"/>
      <c r="D52" s="136"/>
      <c r="E52" s="136"/>
      <c r="F52" s="136"/>
      <c r="G52" s="495">
        <v>-892759.93</v>
      </c>
      <c r="H52" s="141"/>
      <c r="I52" s="137">
        <v>0</v>
      </c>
      <c r="J52" s="138"/>
    </row>
    <row r="53" spans="2:10" ht="15">
      <c r="B53" s="134" t="s">
        <v>91</v>
      </c>
      <c r="C53" s="135"/>
      <c r="D53" s="136"/>
      <c r="E53" s="136"/>
      <c r="F53" s="136"/>
      <c r="G53" s="141">
        <v>-59874632.73</v>
      </c>
      <c r="H53" s="141"/>
      <c r="I53" s="137">
        <v>0</v>
      </c>
      <c r="J53" s="138"/>
    </row>
    <row r="54" spans="2:10" ht="15">
      <c r="B54" s="134"/>
      <c r="C54" s="135"/>
      <c r="D54" s="136"/>
      <c r="E54" s="136"/>
      <c r="F54" s="136"/>
      <c r="G54" s="141"/>
      <c r="H54" s="141"/>
      <c r="I54" s="141"/>
      <c r="J54" s="138"/>
    </row>
    <row r="55" spans="2:10" ht="15">
      <c r="B55" s="503" t="s">
        <v>92</v>
      </c>
      <c r="C55" s="135"/>
      <c r="D55" s="136"/>
      <c r="E55" s="136"/>
      <c r="F55" s="136"/>
      <c r="G55" s="509">
        <f>SUM(G41:H53)</f>
        <v>-291575925.74</v>
      </c>
      <c r="H55" s="510"/>
      <c r="I55" s="509">
        <f>SUM(I41:I54)</f>
        <v>7385858</v>
      </c>
      <c r="J55" s="511"/>
    </row>
    <row r="56" spans="2:10" ht="15">
      <c r="B56" s="134"/>
      <c r="C56" s="135"/>
      <c r="D56" s="136"/>
      <c r="E56" s="136"/>
      <c r="F56" s="136"/>
      <c r="G56" s="141"/>
      <c r="H56" s="141"/>
      <c r="I56" s="141"/>
      <c r="J56" s="138"/>
    </row>
    <row r="57" spans="2:10" ht="15">
      <c r="B57" s="134"/>
      <c r="C57" s="135"/>
      <c r="D57" s="136"/>
      <c r="E57" s="136"/>
      <c r="F57" s="136"/>
      <c r="G57" s="141"/>
      <c r="H57" s="141"/>
      <c r="I57" s="141"/>
      <c r="J57" s="138"/>
    </row>
    <row r="58" spans="2:10" ht="15">
      <c r="B58" s="503" t="s">
        <v>93</v>
      </c>
      <c r="C58" s="135"/>
      <c r="D58" s="136"/>
      <c r="E58" s="136"/>
      <c r="F58" s="136"/>
      <c r="G58" s="141"/>
      <c r="H58" s="141"/>
      <c r="I58" s="141"/>
      <c r="J58" s="138"/>
    </row>
    <row r="59" spans="2:10" ht="15" hidden="1">
      <c r="B59" s="134" t="s">
        <v>94</v>
      </c>
      <c r="C59" s="135"/>
      <c r="D59" s="136"/>
      <c r="E59" s="136"/>
      <c r="F59" s="136"/>
      <c r="G59" s="141"/>
      <c r="H59" s="141"/>
      <c r="I59" s="141"/>
      <c r="J59" s="138"/>
    </row>
    <row r="60" spans="2:10" ht="15" hidden="1">
      <c r="B60" s="134" t="s">
        <v>95</v>
      </c>
      <c r="C60" s="135"/>
      <c r="D60" s="136"/>
      <c r="E60" s="136"/>
      <c r="F60" s="136"/>
      <c r="G60" s="141"/>
      <c r="H60" s="141"/>
      <c r="I60" s="141"/>
      <c r="J60" s="138"/>
    </row>
    <row r="61" spans="2:10" ht="15" hidden="1">
      <c r="B61" s="134" t="s">
        <v>96</v>
      </c>
      <c r="C61" s="135"/>
      <c r="D61" s="136"/>
      <c r="E61" s="136"/>
      <c r="F61" s="136"/>
      <c r="G61" s="141"/>
      <c r="H61" s="141"/>
      <c r="I61" s="141"/>
      <c r="J61" s="138"/>
    </row>
    <row r="62" spans="2:10" ht="15" hidden="1">
      <c r="B62" s="134" t="s">
        <v>97</v>
      </c>
      <c r="C62" s="135"/>
      <c r="D62" s="136"/>
      <c r="E62" s="136"/>
      <c r="F62" s="136"/>
      <c r="G62" s="141"/>
      <c r="H62" s="141"/>
      <c r="I62" s="141"/>
      <c r="J62" s="138"/>
    </row>
    <row r="63" spans="2:10" ht="15" hidden="1">
      <c r="B63" s="134" t="s">
        <v>98</v>
      </c>
      <c r="C63" s="135"/>
      <c r="D63" s="136"/>
      <c r="E63" s="136"/>
      <c r="F63" s="136"/>
      <c r="G63" s="141"/>
      <c r="H63" s="141"/>
      <c r="I63" s="141"/>
      <c r="J63" s="138"/>
    </row>
    <row r="64" spans="2:10" ht="15" hidden="1">
      <c r="B64" s="134"/>
      <c r="C64" s="135"/>
      <c r="D64" s="136"/>
      <c r="E64" s="136"/>
      <c r="F64" s="136"/>
      <c r="G64" s="141"/>
      <c r="H64" s="141"/>
      <c r="I64" s="141"/>
      <c r="J64" s="138"/>
    </row>
    <row r="65" spans="2:10" ht="15" hidden="1">
      <c r="B65" s="134" t="s">
        <v>99</v>
      </c>
      <c r="C65" s="135"/>
      <c r="D65" s="136"/>
      <c r="E65" s="136"/>
      <c r="F65" s="136"/>
      <c r="G65" s="141"/>
      <c r="H65" s="141"/>
      <c r="I65" s="141"/>
      <c r="J65" s="138"/>
    </row>
    <row r="66" spans="2:10" ht="15" hidden="1">
      <c r="B66" s="134" t="s">
        <v>100</v>
      </c>
      <c r="C66" s="135"/>
      <c r="D66" s="136"/>
      <c r="E66" s="136"/>
      <c r="F66" s="136"/>
      <c r="G66" s="141"/>
      <c r="H66" s="141"/>
      <c r="I66" s="141"/>
      <c r="J66" s="138"/>
    </row>
    <row r="67" spans="2:10" ht="15" hidden="1">
      <c r="B67" s="134" t="s">
        <v>101</v>
      </c>
      <c r="C67" s="135"/>
      <c r="D67" s="136"/>
      <c r="E67" s="136"/>
      <c r="F67" s="136"/>
      <c r="G67" s="141"/>
      <c r="H67" s="141"/>
      <c r="I67" s="141"/>
      <c r="J67" s="138"/>
    </row>
    <row r="68" spans="2:10" ht="15" hidden="1">
      <c r="B68" s="134" t="s">
        <v>102</v>
      </c>
      <c r="C68" s="135"/>
      <c r="D68" s="136"/>
      <c r="E68" s="136"/>
      <c r="F68" s="136"/>
      <c r="G68" s="141"/>
      <c r="H68" s="141"/>
      <c r="I68" s="141"/>
      <c r="J68" s="138"/>
    </row>
    <row r="69" spans="2:10" ht="15" hidden="1">
      <c r="B69" s="134" t="s">
        <v>102</v>
      </c>
      <c r="C69" s="135"/>
      <c r="D69" s="136"/>
      <c r="E69" s="136"/>
      <c r="F69" s="136"/>
      <c r="G69" s="141"/>
      <c r="H69" s="141"/>
      <c r="I69" s="141"/>
      <c r="J69" s="138"/>
    </row>
    <row r="70" spans="2:10" ht="15" hidden="1">
      <c r="B70" s="134" t="s">
        <v>103</v>
      </c>
      <c r="C70" s="135"/>
      <c r="D70" s="136"/>
      <c r="E70" s="136"/>
      <c r="F70" s="136"/>
      <c r="G70" s="141"/>
      <c r="H70" s="141"/>
      <c r="I70" s="141"/>
      <c r="J70" s="138"/>
    </row>
    <row r="71" spans="2:10" ht="15" hidden="1">
      <c r="B71" s="134" t="s">
        <v>76</v>
      </c>
      <c r="C71" s="135"/>
      <c r="D71" s="136"/>
      <c r="E71" s="136"/>
      <c r="F71" s="136"/>
      <c r="G71" s="141"/>
      <c r="H71" s="141"/>
      <c r="I71" s="141"/>
      <c r="J71" s="138"/>
    </row>
    <row r="72" spans="2:10" ht="15">
      <c r="B72" s="503" t="s">
        <v>104</v>
      </c>
      <c r="C72" s="135"/>
      <c r="D72" s="136"/>
      <c r="E72" s="136"/>
      <c r="F72" s="136"/>
      <c r="G72" s="512">
        <f>SUM(G39:G71)</f>
        <v>-583151851.48</v>
      </c>
      <c r="H72" s="512"/>
      <c r="I72" s="512">
        <f>SUM(I39:I71)</f>
        <v>14771716</v>
      </c>
      <c r="J72" s="138"/>
    </row>
    <row r="73" spans="2:10" ht="15">
      <c r="B73" s="134"/>
      <c r="C73" s="135"/>
      <c r="D73" s="136"/>
      <c r="E73" s="136"/>
      <c r="F73" s="136"/>
      <c r="G73" s="141"/>
      <c r="H73" s="141"/>
      <c r="I73" s="141"/>
      <c r="J73" s="138"/>
    </row>
    <row r="74" spans="2:10" ht="15">
      <c r="B74" s="134" t="s">
        <v>105</v>
      </c>
      <c r="C74" s="135"/>
      <c r="D74" s="136"/>
      <c r="E74" s="136"/>
      <c r="F74" s="136"/>
      <c r="G74" s="141">
        <f>+G55+G37</f>
        <v>-278065156.93999994</v>
      </c>
      <c r="H74" s="141"/>
      <c r="I74" s="141">
        <v>371682184</v>
      </c>
      <c r="J74" s="138"/>
    </row>
    <row r="75" spans="2:10" ht="15">
      <c r="B75" s="134" t="s">
        <v>106</v>
      </c>
      <c r="C75" s="135"/>
      <c r="D75" s="136"/>
      <c r="E75" s="136"/>
      <c r="F75" s="136"/>
      <c r="G75" s="513">
        <v>576565337</v>
      </c>
      <c r="H75" s="141"/>
      <c r="I75" s="141">
        <v>204565337</v>
      </c>
      <c r="J75" s="138"/>
    </row>
    <row r="76" spans="2:10" ht="12.75" customHeight="1" hidden="1">
      <c r="B76" s="134" t="s">
        <v>107</v>
      </c>
      <c r="C76" s="135"/>
      <c r="D76" s="136"/>
      <c r="E76" s="136"/>
      <c r="F76" s="136"/>
      <c r="G76" s="141"/>
      <c r="H76" s="141"/>
      <c r="I76" s="141">
        <v>0</v>
      </c>
      <c r="J76" s="138"/>
    </row>
    <row r="77" spans="2:10" ht="12.75" customHeight="1" hidden="1">
      <c r="B77" s="134" t="s">
        <v>108</v>
      </c>
      <c r="C77" s="135"/>
      <c r="D77" s="136"/>
      <c r="E77" s="136"/>
      <c r="F77" s="136"/>
      <c r="G77" s="141"/>
      <c r="H77" s="141"/>
      <c r="I77" s="141">
        <v>0</v>
      </c>
      <c r="J77" s="138"/>
    </row>
    <row r="78" spans="2:10" ht="12.75" customHeight="1" hidden="1">
      <c r="B78" s="134" t="s">
        <v>108</v>
      </c>
      <c r="C78" s="135"/>
      <c r="D78" s="136"/>
      <c r="E78" s="136"/>
      <c r="F78" s="136"/>
      <c r="G78" s="141">
        <v>0</v>
      </c>
      <c r="H78" s="141"/>
      <c r="I78" s="141">
        <v>0</v>
      </c>
      <c r="J78" s="138"/>
    </row>
    <row r="79" spans="2:10" ht="12.75" customHeight="1" hidden="1">
      <c r="B79" s="134" t="s">
        <v>107</v>
      </c>
      <c r="C79" s="135"/>
      <c r="D79" s="136"/>
      <c r="E79" s="136"/>
      <c r="F79" s="136"/>
      <c r="G79" s="141">
        <v>0</v>
      </c>
      <c r="H79" s="141"/>
      <c r="I79" s="141">
        <v>0</v>
      </c>
      <c r="J79" s="138"/>
    </row>
    <row r="80" spans="2:10" ht="12.75" customHeight="1" hidden="1">
      <c r="B80" s="134"/>
      <c r="C80" s="135"/>
      <c r="D80" s="136"/>
      <c r="E80" s="136"/>
      <c r="F80" s="136"/>
      <c r="G80" s="141"/>
      <c r="H80" s="141"/>
      <c r="I80" s="141"/>
      <c r="J80" s="138"/>
    </row>
    <row r="81" spans="2:10" ht="12.75" customHeight="1">
      <c r="B81" s="134"/>
      <c r="C81" s="135"/>
      <c r="D81" s="136"/>
      <c r="E81" s="136"/>
      <c r="F81" s="136"/>
      <c r="G81" s="141"/>
      <c r="H81" s="141"/>
      <c r="I81" s="141"/>
      <c r="J81" s="138"/>
    </row>
    <row r="82" spans="2:10" ht="12.75" customHeight="1">
      <c r="B82" s="134"/>
      <c r="C82" s="135"/>
      <c r="D82" s="136"/>
      <c r="E82" s="136"/>
      <c r="F82" s="136"/>
      <c r="G82" s="141"/>
      <c r="H82" s="141"/>
      <c r="I82" s="141"/>
      <c r="J82" s="138"/>
    </row>
    <row r="83" spans="2:10" ht="12.75" customHeight="1">
      <c r="B83" s="514" t="s">
        <v>109</v>
      </c>
      <c r="C83" s="515"/>
      <c r="D83" s="516"/>
      <c r="E83" s="516"/>
      <c r="F83" s="516"/>
      <c r="G83" s="517"/>
      <c r="H83" s="517"/>
      <c r="I83" s="517"/>
      <c r="J83" s="138"/>
    </row>
    <row r="84" spans="2:10" ht="12.75" customHeight="1">
      <c r="B84" s="518" t="s">
        <v>419</v>
      </c>
      <c r="C84" s="519"/>
      <c r="D84" s="519"/>
      <c r="E84" s="519"/>
      <c r="F84" s="519"/>
      <c r="G84" s="519"/>
      <c r="H84" s="519"/>
      <c r="I84" s="519"/>
      <c r="J84" s="520"/>
    </row>
    <row r="85" spans="2:10" ht="12.75" customHeight="1">
      <c r="B85" s="521"/>
      <c r="C85" s="522"/>
      <c r="D85" s="522"/>
      <c r="E85" s="522"/>
      <c r="F85" s="522"/>
      <c r="G85" s="522"/>
      <c r="H85" s="522"/>
      <c r="I85" s="522"/>
      <c r="J85" s="520"/>
    </row>
    <row r="86" spans="2:10" ht="3.75" customHeight="1" thickBot="1">
      <c r="B86" s="523"/>
      <c r="C86" s="524"/>
      <c r="D86" s="524"/>
      <c r="E86" s="524"/>
      <c r="F86" s="524"/>
      <c r="G86" s="524"/>
      <c r="H86" s="524"/>
      <c r="I86" s="524"/>
      <c r="J86" s="525"/>
    </row>
    <row r="87" spans="2:10" ht="18" customHeight="1" thickBot="1">
      <c r="B87" s="526" t="s">
        <v>429</v>
      </c>
      <c r="C87" s="527"/>
      <c r="D87" s="528" t="e">
        <f>+#REF!+#REF!</f>
        <v>#REF!</v>
      </c>
      <c r="E87" s="528"/>
      <c r="F87" s="528"/>
      <c r="G87" s="529">
        <f>SUM(G74:G75)</f>
        <v>298500180.06000006</v>
      </c>
      <c r="H87" s="529"/>
      <c r="I87" s="529">
        <f>SUM(I74:I75)</f>
        <v>576247521</v>
      </c>
      <c r="J87" s="530" t="e">
        <f>SUM(#REF!)</f>
        <v>#REF!</v>
      </c>
    </row>
    <row r="88" spans="2:10" ht="15">
      <c r="B88" s="140"/>
      <c r="C88" s="139"/>
      <c r="D88" s="531"/>
      <c r="E88" s="531"/>
      <c r="F88" s="531"/>
      <c r="G88" s="531"/>
      <c r="H88" s="531"/>
      <c r="I88" s="531"/>
      <c r="J88" s="531"/>
    </row>
    <row r="89" spans="2:10" ht="15">
      <c r="B89" s="140"/>
      <c r="C89" s="139"/>
      <c r="D89" s="531"/>
      <c r="E89" s="531"/>
      <c r="F89" s="531"/>
      <c r="G89" s="531"/>
      <c r="H89" s="531"/>
      <c r="I89" s="531"/>
      <c r="J89" s="531"/>
    </row>
    <row r="90" spans="2:10" ht="15">
      <c r="B90" s="140"/>
      <c r="C90" s="139"/>
      <c r="D90" s="531"/>
      <c r="E90" s="531"/>
      <c r="F90" s="531"/>
      <c r="G90" s="531"/>
      <c r="H90" s="531"/>
      <c r="I90" s="531"/>
      <c r="J90" s="531"/>
    </row>
    <row r="91" spans="2:10" ht="15">
      <c r="B91" s="532"/>
      <c r="C91" s="532"/>
      <c r="D91" s="532"/>
      <c r="E91" s="532"/>
      <c r="F91" s="532"/>
      <c r="G91" s="531"/>
      <c r="H91" s="531"/>
      <c r="I91" s="531"/>
      <c r="J91" s="531"/>
    </row>
    <row r="92" spans="2:10" ht="15">
      <c r="B92" s="533"/>
      <c r="C92" s="533"/>
      <c r="D92" s="515"/>
      <c r="E92" s="533"/>
      <c r="F92" s="534"/>
      <c r="G92" s="531"/>
      <c r="H92" s="531"/>
      <c r="I92" s="531"/>
      <c r="J92" s="531"/>
    </row>
    <row r="93" spans="2:10" ht="15">
      <c r="B93" s="535" t="s">
        <v>110</v>
      </c>
      <c r="C93" s="536"/>
      <c r="D93" s="535"/>
      <c r="E93" s="537" t="s">
        <v>111</v>
      </c>
      <c r="F93" s="537"/>
      <c r="G93" s="531"/>
      <c r="H93" s="531"/>
      <c r="I93" s="531"/>
      <c r="J93" s="531"/>
    </row>
    <row r="94" spans="2:11" ht="15">
      <c r="B94" s="538" t="s">
        <v>18</v>
      </c>
      <c r="C94" s="539"/>
      <c r="D94" s="540" t="s">
        <v>112</v>
      </c>
      <c r="E94" s="540"/>
      <c r="F94" s="540"/>
      <c r="G94" s="540" t="s">
        <v>112</v>
      </c>
      <c r="H94" s="531"/>
      <c r="I94" s="531"/>
      <c r="J94" s="531"/>
      <c r="K94" s="148"/>
    </row>
    <row r="95" spans="2:11" ht="15">
      <c r="B95" s="536"/>
      <c r="C95" s="536"/>
      <c r="D95" s="536"/>
      <c r="E95" s="536"/>
      <c r="F95" s="536"/>
      <c r="G95" s="541"/>
      <c r="H95" s="541"/>
      <c r="I95" s="541"/>
      <c r="J95" s="531"/>
      <c r="K95" s="148"/>
    </row>
    <row r="96" spans="2:10" ht="15">
      <c r="B96" s="536"/>
      <c r="C96" s="536"/>
      <c r="D96" s="536"/>
      <c r="E96" s="536"/>
      <c r="F96" s="536"/>
      <c r="G96" s="531"/>
      <c r="H96" s="531"/>
      <c r="I96" s="531"/>
      <c r="J96" s="531"/>
    </row>
    <row r="97" spans="2:10" ht="15">
      <c r="B97" s="542"/>
      <c r="C97" s="536"/>
      <c r="D97" s="536"/>
      <c r="E97" s="536"/>
      <c r="F97" s="536"/>
      <c r="G97" s="531"/>
      <c r="H97" s="531"/>
      <c r="I97" s="531"/>
      <c r="J97" s="531"/>
    </row>
    <row r="98" spans="2:10" ht="15">
      <c r="B98" s="543" t="s">
        <v>55</v>
      </c>
      <c r="C98" s="532"/>
      <c r="D98" s="544"/>
      <c r="E98" s="545"/>
      <c r="F98" s="545"/>
      <c r="G98" s="546"/>
      <c r="H98" s="546"/>
      <c r="I98" s="546"/>
      <c r="J98" s="546"/>
    </row>
    <row r="99" spans="2:10" ht="15">
      <c r="B99" s="547" t="s">
        <v>56</v>
      </c>
      <c r="C99" s="532"/>
      <c r="D99" s="532"/>
      <c r="E99" s="532"/>
      <c r="F99" s="536"/>
      <c r="G99" s="546"/>
      <c r="H99" s="546"/>
      <c r="I99" s="546"/>
      <c r="J99" s="546"/>
    </row>
    <row r="100" spans="2:10" ht="15">
      <c r="B100" s="548"/>
      <c r="C100" s="542"/>
      <c r="D100" s="542"/>
      <c r="E100" s="542"/>
      <c r="F100" s="549"/>
      <c r="G100" s="531"/>
      <c r="H100" s="531"/>
      <c r="I100" s="531"/>
      <c r="J100" s="531"/>
    </row>
    <row r="101" spans="2:11" ht="15">
      <c r="B101" s="140"/>
      <c r="C101" s="139"/>
      <c r="D101" s="531"/>
      <c r="E101" s="531"/>
      <c r="F101" s="531"/>
      <c r="G101" s="531"/>
      <c r="H101" s="531"/>
      <c r="I101" s="531"/>
      <c r="J101" s="531"/>
      <c r="K101" s="150"/>
    </row>
    <row r="107" ht="13.5" customHeight="1"/>
    <row r="108" ht="14.25" customHeight="1"/>
    <row r="109" ht="10.5" customHeight="1"/>
    <row r="112" spans="4:10" ht="15">
      <c r="D112" s="496"/>
      <c r="E112" s="496"/>
      <c r="F112" s="496"/>
      <c r="G112" s="496"/>
      <c r="H112" s="496"/>
      <c r="I112" s="496"/>
      <c r="J112" s="496"/>
    </row>
  </sheetData>
  <sheetProtection/>
  <mergeCells count="4">
    <mergeCell ref="B9:J9"/>
    <mergeCell ref="B10:J10"/>
    <mergeCell ref="B11:J11"/>
    <mergeCell ref="B12:I12"/>
  </mergeCells>
  <printOptions horizontalCentered="1"/>
  <pageMargins left="0.7874015748031497" right="0.7874015748031497" top="1.4960629921259843" bottom="0.5905511811023623" header="0" footer="0"/>
  <pageSetup horizontalDpi="600" verticalDpi="600" orientation="portrait" paperSize="9" scale="68"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2:P54"/>
  <sheetViews>
    <sheetView zoomScalePageLayoutView="0" workbookViewId="0" topLeftCell="A1">
      <selection activeCell="P23" sqref="P23"/>
    </sheetView>
  </sheetViews>
  <sheetFormatPr defaultColWidth="11.421875" defaultRowHeight="12.75"/>
  <cols>
    <col min="1" max="1" width="3.7109375" style="3" customWidth="1"/>
    <col min="2" max="2" width="1.28515625" style="3" customWidth="1"/>
    <col min="3" max="3" width="39.57421875" style="3" customWidth="1"/>
    <col min="4" max="4" width="2.140625" style="3" customWidth="1"/>
    <col min="5" max="5" width="14.7109375" style="4" customWidth="1"/>
    <col min="6" max="6" width="1.7109375" style="4" customWidth="1"/>
    <col min="7" max="7" width="14.7109375" style="4" customWidth="1"/>
    <col min="8" max="8" width="1.7109375" style="4" customWidth="1"/>
    <col min="9" max="9" width="14.421875" style="4" customWidth="1"/>
    <col min="10" max="10" width="1.7109375" style="4" customWidth="1"/>
    <col min="11" max="11" width="13.8515625" style="3" bestFit="1" customWidth="1"/>
    <col min="12" max="12" width="1.7109375" style="3" customWidth="1"/>
    <col min="13" max="13" width="15.57421875" style="3" bestFit="1" customWidth="1"/>
    <col min="14" max="14" width="3.7109375" style="3" customWidth="1"/>
    <col min="15" max="15" width="16.57421875" style="5" customWidth="1"/>
    <col min="16" max="16384" width="11.421875" style="5" customWidth="1"/>
  </cols>
  <sheetData>
    <row r="1" ht="15.75" thickBot="1"/>
    <row r="2" spans="2:13" ht="15.75">
      <c r="B2" s="586" t="s">
        <v>3</v>
      </c>
      <c r="C2" s="587"/>
      <c r="D2" s="587"/>
      <c r="E2" s="587"/>
      <c r="F2" s="587"/>
      <c r="G2" s="587"/>
      <c r="H2" s="587"/>
      <c r="I2" s="587"/>
      <c r="J2" s="587"/>
      <c r="K2" s="587"/>
      <c r="L2" s="587"/>
      <c r="M2" s="588"/>
    </row>
    <row r="3" spans="2:13" ht="15.75">
      <c r="B3" s="589" t="s">
        <v>4</v>
      </c>
      <c r="C3" s="590"/>
      <c r="D3" s="590"/>
      <c r="E3" s="590"/>
      <c r="F3" s="590"/>
      <c r="G3" s="590"/>
      <c r="H3" s="590"/>
      <c r="I3" s="590"/>
      <c r="J3" s="590"/>
      <c r="K3" s="590"/>
      <c r="L3" s="590"/>
      <c r="M3" s="591"/>
    </row>
    <row r="4" spans="2:13" ht="15.75">
      <c r="B4" s="589" t="s">
        <v>408</v>
      </c>
      <c r="C4" s="590"/>
      <c r="D4" s="590"/>
      <c r="E4" s="590"/>
      <c r="F4" s="590"/>
      <c r="G4" s="590"/>
      <c r="H4" s="590"/>
      <c r="I4" s="590"/>
      <c r="J4" s="590"/>
      <c r="K4" s="590"/>
      <c r="L4" s="590"/>
      <c r="M4" s="591"/>
    </row>
    <row r="5" spans="2:13" ht="15.75">
      <c r="B5" s="589" t="s">
        <v>2</v>
      </c>
      <c r="C5" s="590"/>
      <c r="D5" s="590"/>
      <c r="E5" s="590"/>
      <c r="F5" s="590"/>
      <c r="G5" s="590"/>
      <c r="H5" s="590"/>
      <c r="I5" s="590"/>
      <c r="J5" s="590"/>
      <c r="K5" s="590"/>
      <c r="L5" s="590"/>
      <c r="M5" s="591"/>
    </row>
    <row r="6" spans="2:13" ht="15.75" customHeight="1">
      <c r="B6" s="6"/>
      <c r="C6" s="7"/>
      <c r="D6" s="7"/>
      <c r="E6" s="8"/>
      <c r="F6" s="8"/>
      <c r="G6" s="8"/>
      <c r="H6" s="9"/>
      <c r="I6" s="8"/>
      <c r="J6" s="8"/>
      <c r="K6" s="10"/>
      <c r="L6" s="7"/>
      <c r="M6" s="11"/>
    </row>
    <row r="7" spans="2:13" ht="45">
      <c r="B7" s="6"/>
      <c r="C7" s="10"/>
      <c r="D7" s="10"/>
      <c r="E7" s="12" t="s">
        <v>5</v>
      </c>
      <c r="F7" s="13"/>
      <c r="G7" s="12" t="s">
        <v>6</v>
      </c>
      <c r="H7" s="14"/>
      <c r="I7" s="12" t="s">
        <v>7</v>
      </c>
      <c r="J7" s="13"/>
      <c r="K7" s="12" t="s">
        <v>8</v>
      </c>
      <c r="L7" s="13"/>
      <c r="M7" s="15" t="s">
        <v>9</v>
      </c>
    </row>
    <row r="8" spans="2:14" ht="15.75" customHeight="1">
      <c r="B8" s="6"/>
      <c r="C8" s="10" t="s">
        <v>417</v>
      </c>
      <c r="D8" s="10"/>
      <c r="E8" s="49">
        <v>101467631.53</v>
      </c>
      <c r="F8" s="17"/>
      <c r="G8" s="16">
        <v>0</v>
      </c>
      <c r="H8" s="18"/>
      <c r="I8" s="16">
        <v>0</v>
      </c>
      <c r="J8" s="17"/>
      <c r="K8" s="465">
        <v>425794586</v>
      </c>
      <c r="L8" s="18"/>
      <c r="M8" s="19">
        <f>+'SITUACION '!F35+'SITUACION '!F36</f>
        <v>330488348.48999995</v>
      </c>
      <c r="N8" s="20"/>
    </row>
    <row r="9" spans="1:14" s="2" customFormat="1" ht="15">
      <c r="A9" s="4"/>
      <c r="B9" s="21"/>
      <c r="C9" s="10" t="s">
        <v>10</v>
      </c>
      <c r="D9" s="10"/>
      <c r="E9" s="16">
        <v>0</v>
      </c>
      <c r="F9" s="17"/>
      <c r="G9" s="16">
        <v>0</v>
      </c>
      <c r="H9" s="18"/>
      <c r="I9" s="16"/>
      <c r="J9" s="17"/>
      <c r="K9" s="49"/>
      <c r="L9" s="18"/>
      <c r="M9" s="22">
        <v>0</v>
      </c>
      <c r="N9" s="4"/>
    </row>
    <row r="10" spans="1:14" s="2" customFormat="1" ht="15.75" customHeight="1">
      <c r="A10" s="4"/>
      <c r="B10" s="21"/>
      <c r="C10" s="10" t="s">
        <v>11</v>
      </c>
      <c r="D10" s="10"/>
      <c r="E10" s="49">
        <v>0</v>
      </c>
      <c r="F10" s="466"/>
      <c r="G10" s="16"/>
      <c r="H10" s="18"/>
      <c r="I10" s="49">
        <v>0</v>
      </c>
      <c r="J10" s="466"/>
      <c r="K10" s="49">
        <v>0</v>
      </c>
      <c r="L10" s="18"/>
      <c r="M10" s="22">
        <v>0</v>
      </c>
      <c r="N10" s="4"/>
    </row>
    <row r="11" spans="2:13" ht="15.75" customHeight="1">
      <c r="B11" s="6"/>
      <c r="C11" s="10" t="s">
        <v>0</v>
      </c>
      <c r="D11" s="10"/>
      <c r="E11" s="16">
        <v>0</v>
      </c>
      <c r="F11" s="17"/>
      <c r="G11" s="16"/>
      <c r="H11" s="18"/>
      <c r="I11" s="49"/>
      <c r="J11" s="466"/>
      <c r="K11" s="50">
        <v>7179144</v>
      </c>
      <c r="L11" s="18"/>
      <c r="M11" s="19">
        <v>0</v>
      </c>
    </row>
    <row r="12" spans="2:13" ht="15.75" customHeight="1">
      <c r="B12" s="6"/>
      <c r="C12" s="10" t="s">
        <v>12</v>
      </c>
      <c r="D12" s="10"/>
      <c r="E12" s="16">
        <v>0</v>
      </c>
      <c r="F12" s="17"/>
      <c r="G12" s="16"/>
      <c r="H12" s="18"/>
      <c r="I12" s="49">
        <v>0</v>
      </c>
      <c r="J12" s="466"/>
      <c r="K12" s="50">
        <v>61170822</v>
      </c>
      <c r="L12" s="18"/>
      <c r="M12" s="19">
        <f>+K12</f>
        <v>61170822</v>
      </c>
    </row>
    <row r="13" spans="2:13" ht="15">
      <c r="B13" s="6"/>
      <c r="C13" s="10" t="s">
        <v>418</v>
      </c>
      <c r="D13" s="10"/>
      <c r="E13" s="16">
        <v>101467631.82</v>
      </c>
      <c r="F13" s="17"/>
      <c r="G13" s="16">
        <v>0</v>
      </c>
      <c r="H13" s="18"/>
      <c r="I13" s="49">
        <f>SUM(I10:I12)</f>
        <v>0</v>
      </c>
      <c r="J13" s="466"/>
      <c r="K13" s="50">
        <f>+K8+K11+K10+K12</f>
        <v>494144552</v>
      </c>
      <c r="L13" s="18"/>
      <c r="M13" s="19">
        <f>+'SITUACION '!H78</f>
        <v>588433040.14</v>
      </c>
    </row>
    <row r="14" spans="2:13" ht="15.75" customHeight="1">
      <c r="B14" s="6"/>
      <c r="C14" s="10" t="s">
        <v>1</v>
      </c>
      <c r="D14" s="10"/>
      <c r="E14" s="23"/>
      <c r="F14" s="23"/>
      <c r="G14" s="23"/>
      <c r="H14" s="18"/>
      <c r="I14" s="557"/>
      <c r="J14" s="557"/>
      <c r="K14" s="50"/>
      <c r="L14" s="18"/>
      <c r="M14" s="19"/>
    </row>
    <row r="15" spans="2:13" ht="15">
      <c r="B15" s="6"/>
      <c r="C15" s="10"/>
      <c r="D15" s="10"/>
      <c r="E15" s="23"/>
      <c r="F15" s="23"/>
      <c r="G15" s="23"/>
      <c r="H15" s="18"/>
      <c r="I15" s="557"/>
      <c r="J15" s="557"/>
      <c r="K15" s="50"/>
      <c r="L15" s="18"/>
      <c r="M15" s="19"/>
    </row>
    <row r="16" spans="1:14" s="2" customFormat="1" ht="15">
      <c r="A16" s="4"/>
      <c r="B16" s="21"/>
      <c r="C16" s="24" t="s">
        <v>10</v>
      </c>
      <c r="D16" s="10"/>
      <c r="E16" s="16">
        <v>0</v>
      </c>
      <c r="F16" s="17"/>
      <c r="G16" s="16">
        <v>0</v>
      </c>
      <c r="H16" s="18"/>
      <c r="I16" s="49"/>
      <c r="J16" s="466"/>
      <c r="K16" s="49"/>
      <c r="L16" s="18"/>
      <c r="M16" s="22">
        <v>0</v>
      </c>
      <c r="N16" s="4"/>
    </row>
    <row r="17" spans="1:14" s="2" customFormat="1" ht="15">
      <c r="A17" s="4"/>
      <c r="B17" s="21"/>
      <c r="C17" s="24" t="s">
        <v>11</v>
      </c>
      <c r="D17" s="10"/>
      <c r="E17" s="16">
        <v>0</v>
      </c>
      <c r="F17" s="17"/>
      <c r="G17" s="16"/>
      <c r="H17" s="18"/>
      <c r="I17" s="16">
        <v>0</v>
      </c>
      <c r="J17" s="17"/>
      <c r="K17" s="16"/>
      <c r="L17" s="18"/>
      <c r="M17" s="22">
        <v>0</v>
      </c>
      <c r="N17" s="4"/>
    </row>
    <row r="18" spans="1:14" s="2" customFormat="1" ht="30">
      <c r="A18" s="4"/>
      <c r="B18" s="21"/>
      <c r="C18" s="59" t="s">
        <v>13</v>
      </c>
      <c r="D18" s="10"/>
      <c r="E18" s="16">
        <v>0</v>
      </c>
      <c r="F18" s="17"/>
      <c r="G18" s="16"/>
      <c r="H18" s="18"/>
      <c r="I18" s="16">
        <v>0</v>
      </c>
      <c r="J18" s="17"/>
      <c r="K18" s="16">
        <v>0</v>
      </c>
      <c r="L18" s="18"/>
      <c r="M18" s="22">
        <v>0</v>
      </c>
      <c r="N18" s="4"/>
    </row>
    <row r="19" spans="2:13" ht="15">
      <c r="B19" s="6"/>
      <c r="C19" s="24" t="s">
        <v>0</v>
      </c>
      <c r="D19" s="10"/>
      <c r="E19" s="16">
        <v>0</v>
      </c>
      <c r="F19" s="17"/>
      <c r="G19" s="16"/>
      <c r="H19" s="18"/>
      <c r="I19" s="16">
        <v>0</v>
      </c>
      <c r="J19" s="17"/>
      <c r="K19" s="16">
        <v>0</v>
      </c>
      <c r="L19" s="50"/>
      <c r="M19" s="58">
        <v>-668506.44</v>
      </c>
    </row>
    <row r="20" spans="2:13" ht="15">
      <c r="B20" s="6"/>
      <c r="C20" s="24" t="s">
        <v>12</v>
      </c>
      <c r="D20" s="10"/>
      <c r="E20" s="51">
        <v>0</v>
      </c>
      <c r="F20" s="17"/>
      <c r="G20" s="16"/>
      <c r="H20" s="18"/>
      <c r="I20" s="16">
        <v>0</v>
      </c>
      <c r="J20" s="17"/>
      <c r="K20" s="50">
        <f>+'SITUACION '!F75</f>
        <v>3990008.88</v>
      </c>
      <c r="L20" s="50"/>
      <c r="M20" s="58">
        <v>3990009</v>
      </c>
    </row>
    <row r="21" spans="2:13" ht="15">
      <c r="B21" s="25"/>
      <c r="C21" s="26" t="s">
        <v>409</v>
      </c>
      <c r="D21" s="10"/>
      <c r="E21" s="52">
        <f>+E13</f>
        <v>101467631.82</v>
      </c>
      <c r="F21" s="28"/>
      <c r="G21" s="27">
        <f>SUM(G20,G13)</f>
        <v>0</v>
      </c>
      <c r="H21" s="23"/>
      <c r="I21" s="27">
        <f>SUM(I20,I13)</f>
        <v>0</v>
      </c>
      <c r="J21" s="28"/>
      <c r="K21" s="27">
        <f>SUM(K13:K20)</f>
        <v>498134560.88</v>
      </c>
      <c r="L21" s="18"/>
      <c r="M21" s="29">
        <f>SUM(M13:M20)</f>
        <v>591754542.6999999</v>
      </c>
    </row>
    <row r="22" spans="2:13" ht="15">
      <c r="B22" s="25"/>
      <c r="C22" s="10"/>
      <c r="D22" s="10"/>
      <c r="E22" s="23"/>
      <c r="F22" s="23"/>
      <c r="G22" s="23"/>
      <c r="H22" s="23"/>
      <c r="I22" s="23"/>
      <c r="J22" s="23"/>
      <c r="K22" s="18"/>
      <c r="L22" s="18"/>
      <c r="M22" s="19"/>
    </row>
    <row r="23" spans="2:13" ht="15">
      <c r="B23" s="25"/>
      <c r="C23" s="467" t="s">
        <v>20</v>
      </c>
      <c r="D23" s="10"/>
      <c r="E23" s="23"/>
      <c r="F23" s="23"/>
      <c r="G23" s="23"/>
      <c r="H23" s="23"/>
      <c r="I23" s="23"/>
      <c r="J23" s="23"/>
      <c r="K23" s="18"/>
      <c r="L23" s="18"/>
      <c r="M23" s="19"/>
    </row>
    <row r="24" spans="2:13" ht="15">
      <c r="B24" s="25"/>
      <c r="C24" s="467" t="s">
        <v>21</v>
      </c>
      <c r="D24" s="10"/>
      <c r="E24" s="23"/>
      <c r="F24" s="23"/>
      <c r="G24" s="23"/>
      <c r="H24" s="23"/>
      <c r="I24" s="23"/>
      <c r="J24" s="23"/>
      <c r="K24" s="18"/>
      <c r="L24" s="18"/>
      <c r="M24" s="19"/>
    </row>
    <row r="25" spans="2:13" ht="15">
      <c r="B25" s="25"/>
      <c r="C25" s="467" t="s">
        <v>22</v>
      </c>
      <c r="D25" s="10"/>
      <c r="E25" s="23"/>
      <c r="F25" s="23"/>
      <c r="G25" s="23"/>
      <c r="H25" s="23"/>
      <c r="I25" s="23"/>
      <c r="J25" s="23"/>
      <c r="K25" s="18"/>
      <c r="L25" s="18"/>
      <c r="M25" s="19"/>
    </row>
    <row r="26" spans="2:13" ht="15">
      <c r="B26" s="6"/>
      <c r="C26" s="467" t="s">
        <v>410</v>
      </c>
      <c r="D26" s="10"/>
      <c r="E26" s="8"/>
      <c r="F26" s="8"/>
      <c r="G26" s="8"/>
      <c r="H26" s="8"/>
      <c r="I26" s="8"/>
      <c r="J26" s="8"/>
      <c r="K26" s="18"/>
      <c r="L26" s="10"/>
      <c r="M26" s="11"/>
    </row>
    <row r="27" spans="2:13" ht="15">
      <c r="B27" s="61"/>
      <c r="C27" s="468" t="s">
        <v>23</v>
      </c>
      <c r="D27" s="62"/>
      <c r="E27" s="63"/>
      <c r="F27" s="63"/>
      <c r="G27" s="63"/>
      <c r="H27" s="63"/>
      <c r="I27" s="63"/>
      <c r="J27" s="63"/>
      <c r="K27" s="64"/>
      <c r="L27" s="62"/>
      <c r="M27" s="65"/>
    </row>
    <row r="28" spans="2:13" ht="15">
      <c r="B28" s="61"/>
      <c r="C28" s="62"/>
      <c r="D28" s="62"/>
      <c r="E28" s="63"/>
      <c r="F28" s="63"/>
      <c r="G28" s="63"/>
      <c r="H28" s="63"/>
      <c r="I28" s="63"/>
      <c r="J28" s="63"/>
      <c r="K28" s="64"/>
      <c r="L28" s="62"/>
      <c r="M28" s="65"/>
    </row>
    <row r="29" spans="2:13" ht="15.75" thickBot="1">
      <c r="B29" s="30"/>
      <c r="C29" s="31" t="str">
        <f>+'[1]ESF - Situación Financiera'!A64</f>
        <v>Las notas en las páginas 7 a 20 son parte integral de estos Estados Financieros.</v>
      </c>
      <c r="D29" s="31"/>
      <c r="E29" s="31"/>
      <c r="F29" s="31"/>
      <c r="G29" s="31"/>
      <c r="H29" s="31"/>
      <c r="I29" s="31"/>
      <c r="J29" s="31"/>
      <c r="K29" s="31"/>
      <c r="L29" s="31"/>
      <c r="M29" s="32"/>
    </row>
    <row r="30" spans="3:12" ht="15">
      <c r="C30" s="33"/>
      <c r="D30" s="33"/>
      <c r="H30" s="34"/>
      <c r="K30" s="20"/>
      <c r="L30" s="33"/>
    </row>
    <row r="31" spans="3:12" ht="15">
      <c r="C31" s="33"/>
      <c r="D31" s="33"/>
      <c r="G31" s="60"/>
      <c r="H31" s="34"/>
      <c r="K31" s="20"/>
      <c r="L31" s="33"/>
    </row>
    <row r="32" spans="3:12" ht="15">
      <c r="C32" s="33"/>
      <c r="D32" s="33"/>
      <c r="H32" s="34"/>
      <c r="K32" s="20"/>
      <c r="L32" s="33"/>
    </row>
    <row r="33" ht="15">
      <c r="K33" s="20"/>
    </row>
    <row r="34" spans="3:14" ht="15">
      <c r="C34" s="35"/>
      <c r="D34" s="35"/>
      <c r="E34" s="36"/>
      <c r="F34" s="36"/>
      <c r="G34" s="36"/>
      <c r="H34" s="36"/>
      <c r="I34" s="36"/>
      <c r="J34" s="36"/>
      <c r="K34" s="37"/>
      <c r="L34" s="35"/>
      <c r="M34" s="35"/>
      <c r="N34" s="35"/>
    </row>
    <row r="35" spans="3:16" ht="15">
      <c r="C35" s="39" t="s">
        <v>17</v>
      </c>
      <c r="D35" s="1"/>
      <c r="E35" s="40"/>
      <c r="F35" s="41"/>
      <c r="G35" s="41"/>
      <c r="H35" s="42"/>
      <c r="I35" s="42"/>
      <c r="J35" s="43"/>
      <c r="K35" s="43" t="s">
        <v>15</v>
      </c>
      <c r="L35" s="44"/>
      <c r="M35" s="41"/>
      <c r="N35" s="35"/>
      <c r="O35" s="55"/>
      <c r="P35" s="55"/>
    </row>
    <row r="36" spans="3:16" ht="15">
      <c r="C36" s="39" t="s">
        <v>18</v>
      </c>
      <c r="D36" s="39"/>
      <c r="E36" s="42"/>
      <c r="F36" s="41"/>
      <c r="G36" s="41"/>
      <c r="H36" s="41"/>
      <c r="I36" s="41"/>
      <c r="J36" s="41"/>
      <c r="K36" s="38" t="s">
        <v>14</v>
      </c>
      <c r="L36" s="41"/>
      <c r="M36" s="41"/>
      <c r="N36" s="35"/>
      <c r="O36" s="56"/>
      <c r="P36" s="55"/>
    </row>
    <row r="37" spans="3:16" ht="15">
      <c r="C37" s="45"/>
      <c r="D37" s="39"/>
      <c r="E37" s="42"/>
      <c r="F37" s="41"/>
      <c r="G37" s="41"/>
      <c r="H37" s="41"/>
      <c r="I37" s="41"/>
      <c r="J37" s="42"/>
      <c r="K37" s="42"/>
      <c r="L37" s="42"/>
      <c r="M37" s="42"/>
      <c r="N37" s="35"/>
      <c r="O37" s="57"/>
      <c r="P37" s="55"/>
    </row>
    <row r="38" spans="3:16" ht="15">
      <c r="C38" s="1"/>
      <c r="D38" s="1"/>
      <c r="E38" s="1"/>
      <c r="F38" s="1"/>
      <c r="G38" s="1"/>
      <c r="H38" s="1"/>
      <c r="I38" s="1"/>
      <c r="J38" s="1"/>
      <c r="K38" s="41"/>
      <c r="L38" s="41"/>
      <c r="M38" s="41"/>
      <c r="N38" s="35"/>
      <c r="O38" s="54"/>
      <c r="P38" s="55"/>
    </row>
    <row r="39" spans="3:16" ht="15">
      <c r="C39" s="1"/>
      <c r="D39" s="1"/>
      <c r="E39" s="1"/>
      <c r="F39" s="1"/>
      <c r="G39" s="1"/>
      <c r="H39" s="1"/>
      <c r="I39" s="1"/>
      <c r="J39" s="1"/>
      <c r="K39" s="41"/>
      <c r="L39" s="41"/>
      <c r="M39" s="41"/>
      <c r="N39" s="35"/>
      <c r="O39" s="53"/>
      <c r="P39" s="55"/>
    </row>
    <row r="40" spans="3:16" ht="15">
      <c r="C40" s="1"/>
      <c r="D40" s="1"/>
      <c r="E40" s="46" t="s">
        <v>19</v>
      </c>
      <c r="F40" s="1"/>
      <c r="G40" s="1"/>
      <c r="H40" s="1"/>
      <c r="I40" s="1"/>
      <c r="J40" s="1"/>
      <c r="K40" s="41"/>
      <c r="L40" s="41"/>
      <c r="M40" s="41"/>
      <c r="N40" s="35"/>
      <c r="O40" s="53"/>
      <c r="P40" s="55"/>
    </row>
    <row r="41" spans="3:16" ht="15">
      <c r="C41" s="1"/>
      <c r="D41" s="47" t="s">
        <v>16</v>
      </c>
      <c r="E41" s="47"/>
      <c r="F41" s="47"/>
      <c r="G41" s="47"/>
      <c r="H41" s="47"/>
      <c r="I41" s="1"/>
      <c r="J41" s="1"/>
      <c r="K41" s="41"/>
      <c r="L41" s="41"/>
      <c r="M41" s="41"/>
      <c r="N41" s="35"/>
      <c r="O41" s="54"/>
      <c r="P41" s="55"/>
    </row>
    <row r="42" spans="3:16" ht="15">
      <c r="C42" s="35"/>
      <c r="D42" s="35"/>
      <c r="E42" s="36"/>
      <c r="F42" s="36"/>
      <c r="G42" s="36"/>
      <c r="H42" s="36"/>
      <c r="I42" s="36"/>
      <c r="J42" s="36"/>
      <c r="K42" s="37"/>
      <c r="L42" s="35"/>
      <c r="M42" s="35"/>
      <c r="N42" s="35"/>
      <c r="O42" s="54"/>
      <c r="P42" s="55"/>
    </row>
    <row r="43" spans="3:16" ht="15">
      <c r="C43" s="35"/>
      <c r="D43" s="35"/>
      <c r="E43" s="36"/>
      <c r="F43" s="36"/>
      <c r="G43" s="36"/>
      <c r="H43" s="36"/>
      <c r="I43" s="36"/>
      <c r="J43" s="36"/>
      <c r="K43" s="37"/>
      <c r="L43" s="35"/>
      <c r="M43" s="35"/>
      <c r="N43" s="35"/>
      <c r="O43" s="54"/>
      <c r="P43" s="55"/>
    </row>
    <row r="44" spans="3:16" ht="15">
      <c r="C44" s="35"/>
      <c r="D44" s="35"/>
      <c r="E44" s="36"/>
      <c r="F44" s="36"/>
      <c r="G44" s="36"/>
      <c r="H44" s="36"/>
      <c r="I44" s="36"/>
      <c r="J44" s="36"/>
      <c r="K44" s="37"/>
      <c r="L44" s="35"/>
      <c r="M44" s="35"/>
      <c r="N44" s="35"/>
      <c r="O44" s="54"/>
      <c r="P44" s="55"/>
    </row>
    <row r="45" spans="15:16" ht="15">
      <c r="O45" s="55"/>
      <c r="P45" s="55"/>
    </row>
    <row r="46" spans="15:16" ht="15">
      <c r="O46" s="55"/>
      <c r="P46" s="55"/>
    </row>
    <row r="47" spans="15:16" ht="15">
      <c r="O47" s="55"/>
      <c r="P47" s="55"/>
    </row>
    <row r="48" spans="5:16" ht="15">
      <c r="E48" s="48"/>
      <c r="O48" s="55"/>
      <c r="P48" s="55"/>
    </row>
    <row r="49" spans="3:16" ht="15">
      <c r="C49" s="5"/>
      <c r="E49" s="48"/>
      <c r="O49" s="55"/>
      <c r="P49" s="55"/>
    </row>
    <row r="50" spans="3:16" ht="15">
      <c r="C50" s="5"/>
      <c r="E50" s="48"/>
      <c r="O50" s="55"/>
      <c r="P50" s="55"/>
    </row>
    <row r="51" spans="3:16" ht="15">
      <c r="C51" s="5"/>
      <c r="E51" s="48"/>
      <c r="O51" s="55"/>
      <c r="P51" s="55"/>
    </row>
    <row r="52" spans="5:16" ht="15">
      <c r="E52" s="48"/>
      <c r="O52" s="55"/>
      <c r="P52" s="55"/>
    </row>
    <row r="53" spans="5:16" ht="15">
      <c r="E53" s="48"/>
      <c r="O53" s="55"/>
      <c r="P53" s="55"/>
    </row>
    <row r="54" spans="15:16" ht="15">
      <c r="O54" s="55"/>
      <c r="P54" s="55"/>
    </row>
  </sheetData>
  <sheetProtection/>
  <mergeCells count="4">
    <mergeCell ref="B2:M2"/>
    <mergeCell ref="B3:M3"/>
    <mergeCell ref="B4:M4"/>
    <mergeCell ref="B5:M5"/>
  </mergeCells>
  <printOptions/>
  <pageMargins left="0.7480314960629921" right="0.7480314960629921" top="0.984251968503937" bottom="0.984251968503937" header="0" footer="0"/>
  <pageSetup horizontalDpi="600" verticalDpi="600" orientation="portrait" scale="70" r:id="rId2"/>
  <headerFooter alignWithMargins="0">
    <oddFooter>&amp;CPágina 1 de 1</oddFooter>
  </headerFooter>
  <drawing r:id="rId1"/>
</worksheet>
</file>

<file path=xl/worksheets/sheet5.xml><?xml version="1.0" encoding="utf-8"?>
<worksheet xmlns="http://schemas.openxmlformats.org/spreadsheetml/2006/main" xmlns:r="http://schemas.openxmlformats.org/officeDocument/2006/relationships">
  <dimension ref="C4:U49"/>
  <sheetViews>
    <sheetView zoomScale="130" zoomScaleNormal="130" zoomScalePageLayoutView="0" workbookViewId="0" topLeftCell="A1">
      <selection activeCell="B24" sqref="B24"/>
    </sheetView>
  </sheetViews>
  <sheetFormatPr defaultColWidth="11.421875" defaultRowHeight="12.75"/>
  <cols>
    <col min="2" max="2" width="8.140625" style="0" customWidth="1"/>
    <col min="3" max="3" width="4.421875" style="0" bestFit="1" customWidth="1"/>
    <col min="4" max="4" width="40.8515625" style="0" customWidth="1"/>
    <col min="5" max="5" width="14.8515625" style="0" customWidth="1"/>
    <col min="6" max="6" width="14.57421875" style="0" customWidth="1"/>
    <col min="7" max="7" width="16.421875" style="0" customWidth="1"/>
    <col min="8" max="8" width="18.421875" style="0" bestFit="1" customWidth="1"/>
    <col min="11" max="11" width="14.8515625" style="0" bestFit="1" customWidth="1"/>
  </cols>
  <sheetData>
    <row r="4" ht="12.75">
      <c r="D4" s="66"/>
    </row>
    <row r="6" ht="13.5" thickBot="1"/>
    <row r="7" spans="3:8" ht="14.25">
      <c r="C7" s="595" t="s">
        <v>24</v>
      </c>
      <c r="D7" s="596"/>
      <c r="E7" s="596"/>
      <c r="F7" s="596"/>
      <c r="G7" s="596"/>
      <c r="H7" s="597"/>
    </row>
    <row r="8" spans="3:8" ht="17.25" customHeight="1">
      <c r="C8" s="598" t="s">
        <v>411</v>
      </c>
      <c r="D8" s="599"/>
      <c r="E8" s="599"/>
      <c r="F8" s="599"/>
      <c r="G8" s="599"/>
      <c r="H8" s="600"/>
    </row>
    <row r="9" spans="3:8" ht="19.5" customHeight="1">
      <c r="C9" s="598" t="s">
        <v>25</v>
      </c>
      <c r="D9" s="599"/>
      <c r="E9" s="599"/>
      <c r="F9" s="599"/>
      <c r="G9" s="599"/>
      <c r="H9" s="600"/>
    </row>
    <row r="10" spans="3:21" ht="18.75" customHeight="1">
      <c r="C10" s="601" t="s">
        <v>26</v>
      </c>
      <c r="D10" s="602"/>
      <c r="E10" s="602"/>
      <c r="F10" s="602"/>
      <c r="G10" s="602"/>
      <c r="H10" s="603"/>
      <c r="I10" s="488"/>
      <c r="J10" s="488"/>
      <c r="K10" s="488"/>
      <c r="L10" s="488"/>
      <c r="M10" s="488"/>
      <c r="N10" s="488"/>
      <c r="O10" s="488"/>
      <c r="P10" s="488"/>
      <c r="Q10" s="488"/>
      <c r="R10" s="488"/>
      <c r="S10" s="488"/>
      <c r="T10" s="488"/>
      <c r="U10" s="488"/>
    </row>
    <row r="11" spans="3:8" ht="14.25">
      <c r="C11" s="601"/>
      <c r="D11" s="602"/>
      <c r="E11" s="602"/>
      <c r="F11" s="602"/>
      <c r="G11" s="602"/>
      <c r="H11" s="603"/>
    </row>
    <row r="12" spans="3:8" ht="42.75">
      <c r="C12" s="604" t="s">
        <v>27</v>
      </c>
      <c r="D12" s="605"/>
      <c r="E12" s="67" t="s">
        <v>28</v>
      </c>
      <c r="F12" s="67" t="s">
        <v>29</v>
      </c>
      <c r="G12" s="67" t="s">
        <v>30</v>
      </c>
      <c r="H12" s="68" t="s">
        <v>31</v>
      </c>
    </row>
    <row r="13" spans="3:8" ht="14.25">
      <c r="C13" s="69">
        <v>1</v>
      </c>
      <c r="D13" s="70" t="s">
        <v>32</v>
      </c>
      <c r="E13" s="71">
        <f>SUM(E14:E22)</f>
        <v>1141822951.412451</v>
      </c>
      <c r="F13" s="72">
        <f>SUM(F14:F22)</f>
        <v>874337965.1700001</v>
      </c>
      <c r="G13" s="73">
        <f aca="true" t="shared" si="0" ref="G13:G35">+F13/E13</f>
        <v>0.7657386498392169</v>
      </c>
      <c r="H13" s="74">
        <f>SUM(H14:H22)</f>
        <v>267484986.24245098</v>
      </c>
    </row>
    <row r="14" spans="3:8" ht="15" hidden="1">
      <c r="C14" s="75">
        <v>1.1</v>
      </c>
      <c r="D14" s="76" t="s">
        <v>33</v>
      </c>
      <c r="E14" s="77">
        <v>0</v>
      </c>
      <c r="F14" s="78">
        <v>0</v>
      </c>
      <c r="G14" s="79" t="e">
        <f t="shared" si="0"/>
        <v>#DIV/0!</v>
      </c>
      <c r="H14" s="80">
        <f aca="true" t="shared" si="1" ref="H14:H22">+E14-F14</f>
        <v>0</v>
      </c>
    </row>
    <row r="15" spans="3:8" ht="15" hidden="1">
      <c r="C15" s="75">
        <v>1.2</v>
      </c>
      <c r="D15" s="76" t="s">
        <v>34</v>
      </c>
      <c r="E15" s="77">
        <v>0</v>
      </c>
      <c r="F15" s="78">
        <v>0</v>
      </c>
      <c r="G15" s="79" t="e">
        <f t="shared" si="0"/>
        <v>#DIV/0!</v>
      </c>
      <c r="H15" s="80">
        <f t="shared" si="1"/>
        <v>0</v>
      </c>
    </row>
    <row r="16" spans="3:8" ht="15" hidden="1">
      <c r="C16" s="75">
        <v>1.3</v>
      </c>
      <c r="D16" s="76" t="s">
        <v>35</v>
      </c>
      <c r="E16" s="77">
        <v>0</v>
      </c>
      <c r="F16" s="78">
        <v>0</v>
      </c>
      <c r="G16" s="79" t="e">
        <f t="shared" si="0"/>
        <v>#DIV/0!</v>
      </c>
      <c r="H16" s="80">
        <f t="shared" si="1"/>
        <v>0</v>
      </c>
    </row>
    <row r="17" spans="3:8" ht="15" hidden="1">
      <c r="C17" s="75">
        <v>1.4</v>
      </c>
      <c r="D17" s="76" t="s">
        <v>36</v>
      </c>
      <c r="E17" s="77">
        <v>0</v>
      </c>
      <c r="F17" s="78">
        <v>0</v>
      </c>
      <c r="G17" s="79" t="e">
        <f t="shared" si="0"/>
        <v>#DIV/0!</v>
      </c>
      <c r="H17" s="80">
        <f t="shared" si="1"/>
        <v>0</v>
      </c>
    </row>
    <row r="18" spans="3:8" ht="15">
      <c r="C18" s="75">
        <v>1.5</v>
      </c>
      <c r="D18" s="76" t="s">
        <v>37</v>
      </c>
      <c r="E18" s="81">
        <v>1127193315.882451</v>
      </c>
      <c r="F18" s="82">
        <f>+'Notas (5)'!C168</f>
        <v>851806226.1700001</v>
      </c>
      <c r="G18" s="79">
        <f t="shared" si="0"/>
        <v>0.7556877903442344</v>
      </c>
      <c r="H18" s="83">
        <f t="shared" si="1"/>
        <v>275387089.712451</v>
      </c>
    </row>
    <row r="19" spans="3:10" ht="15">
      <c r="C19" s="75">
        <v>1.6</v>
      </c>
      <c r="D19" s="76" t="s">
        <v>38</v>
      </c>
      <c r="E19" s="490">
        <v>14629635.530000001</v>
      </c>
      <c r="F19" s="469">
        <v>22531739</v>
      </c>
      <c r="G19" s="79">
        <f t="shared" si="0"/>
        <v>1.540143563644883</v>
      </c>
      <c r="H19" s="83">
        <f t="shared" si="1"/>
        <v>-7902103.469999999</v>
      </c>
      <c r="J19" s="484"/>
    </row>
    <row r="20" spans="3:8" ht="15" hidden="1">
      <c r="C20" s="75">
        <v>1.7</v>
      </c>
      <c r="D20" s="76" t="s">
        <v>39</v>
      </c>
      <c r="E20" s="77">
        <v>0</v>
      </c>
      <c r="F20" s="78">
        <v>0</v>
      </c>
      <c r="G20" s="79" t="e">
        <f t="shared" si="0"/>
        <v>#DIV/0!</v>
      </c>
      <c r="H20" s="80">
        <f t="shared" si="1"/>
        <v>0</v>
      </c>
    </row>
    <row r="21" spans="3:8" ht="15" hidden="1">
      <c r="C21" s="75">
        <v>1.8</v>
      </c>
      <c r="D21" s="76" t="s">
        <v>40</v>
      </c>
      <c r="E21" s="77">
        <v>0</v>
      </c>
      <c r="F21" s="78">
        <v>0</v>
      </c>
      <c r="G21" s="79" t="e">
        <f t="shared" si="0"/>
        <v>#DIV/0!</v>
      </c>
      <c r="H21" s="80">
        <f t="shared" si="1"/>
        <v>0</v>
      </c>
    </row>
    <row r="22" spans="3:8" ht="15" hidden="1">
      <c r="C22" s="75">
        <v>1.9</v>
      </c>
      <c r="D22" s="76" t="s">
        <v>41</v>
      </c>
      <c r="E22" s="77">
        <v>0</v>
      </c>
      <c r="F22" s="469">
        <v>0</v>
      </c>
      <c r="G22" s="79">
        <v>0</v>
      </c>
      <c r="H22" s="80">
        <f t="shared" si="1"/>
        <v>0</v>
      </c>
    </row>
    <row r="23" spans="3:11" ht="14.25">
      <c r="C23" s="69">
        <v>2</v>
      </c>
      <c r="D23" s="70" t="s">
        <v>42</v>
      </c>
      <c r="E23" s="71">
        <f>SUM(E24:E35)</f>
        <v>1141822951.4170675</v>
      </c>
      <c r="F23" s="84">
        <f>SUM(F24:F33)</f>
        <v>871022507.9799999</v>
      </c>
      <c r="G23" s="73">
        <f t="shared" si="0"/>
        <v>0.7628349972287833</v>
      </c>
      <c r="H23" s="74">
        <f>SUM(H24:H33)</f>
        <v>197275418.4470674</v>
      </c>
      <c r="I23" s="97"/>
      <c r="K23" s="459"/>
    </row>
    <row r="24" spans="3:9" ht="15">
      <c r="C24" s="75">
        <v>2.1</v>
      </c>
      <c r="D24" s="76" t="s">
        <v>43</v>
      </c>
      <c r="E24" s="472">
        <v>640515102.8604007</v>
      </c>
      <c r="F24" s="82">
        <f>+RESULTADOS!D28</f>
        <v>647466125.78</v>
      </c>
      <c r="G24" s="79">
        <f t="shared" si="0"/>
        <v>1.0108522389067136</v>
      </c>
      <c r="H24" s="85">
        <f aca="true" t="shared" si="2" ref="H24:H35">+E24-F24</f>
        <v>-6951022.919599295</v>
      </c>
      <c r="I24" s="97"/>
    </row>
    <row r="25" spans="3:11" ht="15">
      <c r="C25" s="75">
        <v>2.2</v>
      </c>
      <c r="D25" s="76" t="s">
        <v>44</v>
      </c>
      <c r="E25" s="472">
        <v>251316554.6566667</v>
      </c>
      <c r="F25" s="471">
        <f>+'Notas (5)'!C249</f>
        <v>169895297.57999998</v>
      </c>
      <c r="G25" s="79">
        <f t="shared" si="0"/>
        <v>0.6760211153304267</v>
      </c>
      <c r="H25" s="85">
        <f t="shared" si="2"/>
        <v>81421257.07666671</v>
      </c>
      <c r="K25" s="492"/>
    </row>
    <row r="26" spans="3:8" ht="15">
      <c r="C26" s="75">
        <v>2.3</v>
      </c>
      <c r="D26" s="76" t="s">
        <v>45</v>
      </c>
      <c r="E26" s="472">
        <v>44410685.95</v>
      </c>
      <c r="F26" s="471">
        <f>+'Notas (5)'!C223</f>
        <v>39057546.629999995</v>
      </c>
      <c r="G26" s="79">
        <f t="shared" si="0"/>
        <v>0.8794628093331667</v>
      </c>
      <c r="H26" s="85">
        <f t="shared" si="2"/>
        <v>5353139.320000008</v>
      </c>
    </row>
    <row r="27" spans="3:8" ht="15">
      <c r="C27" s="75">
        <v>2.4</v>
      </c>
      <c r="D27" s="76" t="s">
        <v>46</v>
      </c>
      <c r="E27" s="472">
        <v>7280000</v>
      </c>
      <c r="F27" s="471">
        <f>+'Notas (5)'!C211</f>
        <v>1987737.92</v>
      </c>
      <c r="G27" s="79">
        <f t="shared" si="0"/>
        <v>0.27304092307692307</v>
      </c>
      <c r="H27" s="85">
        <f t="shared" si="2"/>
        <v>5292262.08</v>
      </c>
    </row>
    <row r="28" spans="3:8" ht="15" hidden="1">
      <c r="C28" s="75">
        <v>2.5</v>
      </c>
      <c r="D28" s="76" t="s">
        <v>47</v>
      </c>
      <c r="E28" s="472"/>
      <c r="F28" s="471">
        <v>0</v>
      </c>
      <c r="G28" s="79" t="e">
        <f t="shared" si="0"/>
        <v>#DIV/0!</v>
      </c>
      <c r="H28" s="85">
        <f t="shared" si="2"/>
        <v>0</v>
      </c>
    </row>
    <row r="29" spans="3:11" ht="15">
      <c r="C29" s="75">
        <v>2.6</v>
      </c>
      <c r="D29" s="76" t="s">
        <v>48</v>
      </c>
      <c r="E29" s="472">
        <v>124775582.96</v>
      </c>
      <c r="F29" s="471">
        <v>12615800.07</v>
      </c>
      <c r="G29" s="79">
        <f t="shared" si="0"/>
        <v>0.10110792328691678</v>
      </c>
      <c r="H29" s="85">
        <f t="shared" si="2"/>
        <v>112159782.88999999</v>
      </c>
      <c r="K29" s="459"/>
    </row>
    <row r="30" spans="3:8" ht="15.75" customHeight="1" hidden="1">
      <c r="C30" s="75">
        <v>7.4</v>
      </c>
      <c r="D30" s="86" t="s">
        <v>49</v>
      </c>
      <c r="E30" s="472">
        <v>0</v>
      </c>
      <c r="F30" s="472">
        <v>0</v>
      </c>
      <c r="G30" s="79" t="e">
        <f t="shared" si="0"/>
        <v>#DIV/0!</v>
      </c>
      <c r="H30" s="85">
        <f t="shared" si="2"/>
        <v>0</v>
      </c>
    </row>
    <row r="31" spans="3:8" ht="15" hidden="1">
      <c r="C31" s="75">
        <v>2.7</v>
      </c>
      <c r="D31" s="76" t="s">
        <v>50</v>
      </c>
      <c r="E31" s="472">
        <v>0</v>
      </c>
      <c r="F31" s="473">
        <v>0</v>
      </c>
      <c r="G31" s="79" t="e">
        <f t="shared" si="0"/>
        <v>#DIV/0!</v>
      </c>
      <c r="H31" s="87">
        <f t="shared" si="2"/>
        <v>0</v>
      </c>
    </row>
    <row r="32" spans="3:8" ht="30" hidden="1">
      <c r="C32" s="75">
        <v>2.8</v>
      </c>
      <c r="D32" s="76" t="s">
        <v>51</v>
      </c>
      <c r="E32" s="472">
        <v>0</v>
      </c>
      <c r="F32" s="473">
        <v>0</v>
      </c>
      <c r="G32" s="79" t="e">
        <f t="shared" si="0"/>
        <v>#DIV/0!</v>
      </c>
      <c r="H32" s="87">
        <f t="shared" si="2"/>
        <v>0</v>
      </c>
    </row>
    <row r="33" spans="3:8" ht="15" hidden="1">
      <c r="C33" s="75">
        <v>2.9</v>
      </c>
      <c r="D33" s="76" t="s">
        <v>52</v>
      </c>
      <c r="E33" s="472">
        <v>0</v>
      </c>
      <c r="F33" s="473">
        <v>0</v>
      </c>
      <c r="G33" s="79" t="e">
        <f t="shared" si="0"/>
        <v>#DIV/0!</v>
      </c>
      <c r="H33" s="87">
        <f t="shared" si="2"/>
        <v>0</v>
      </c>
    </row>
    <row r="34" spans="3:11" ht="15">
      <c r="C34" s="477">
        <v>2.7</v>
      </c>
      <c r="D34" s="478" t="s">
        <v>424</v>
      </c>
      <c r="E34" s="479">
        <v>892759.93</v>
      </c>
      <c r="F34" s="480">
        <v>892760</v>
      </c>
      <c r="G34" s="481">
        <f t="shared" si="0"/>
        <v>1.000000078408537</v>
      </c>
      <c r="H34" s="491">
        <f t="shared" si="2"/>
        <v>-0.06999999994877726</v>
      </c>
      <c r="K34" s="492"/>
    </row>
    <row r="35" spans="3:8" ht="15">
      <c r="C35" s="477">
        <v>4.2</v>
      </c>
      <c r="D35" s="478" t="s">
        <v>420</v>
      </c>
      <c r="E35" s="479">
        <v>72632265.06</v>
      </c>
      <c r="F35" s="480">
        <v>0</v>
      </c>
      <c r="G35" s="481">
        <f t="shared" si="0"/>
        <v>0</v>
      </c>
      <c r="H35" s="483">
        <f t="shared" si="2"/>
        <v>72632265.06</v>
      </c>
    </row>
    <row r="36" spans="3:8" ht="16.5" thickBot="1">
      <c r="C36" s="88"/>
      <c r="D36" s="89" t="s">
        <v>53</v>
      </c>
      <c r="E36" s="475">
        <f>+E13-E23</f>
        <v>-0.004616498947143555</v>
      </c>
      <c r="F36" s="474">
        <f>+F13-F23</f>
        <v>3315457.1900001764</v>
      </c>
      <c r="G36" s="90">
        <f>+G13-G23</f>
        <v>0.0029036526104335714</v>
      </c>
      <c r="H36" s="91">
        <f>+H13-H23</f>
        <v>70209567.79538357</v>
      </c>
    </row>
    <row r="38" spans="5:6" s="92" customFormat="1" ht="14.25">
      <c r="E38" s="482"/>
      <c r="F38" s="93"/>
    </row>
    <row r="39" spans="3:8" s="97" customFormat="1" ht="12.75">
      <c r="C39" s="94"/>
      <c r="D39" s="94"/>
      <c r="E39" s="95"/>
      <c r="F39" s="96"/>
      <c r="G39" s="94"/>
      <c r="H39" s="94"/>
    </row>
    <row r="40" spans="3:8" s="97" customFormat="1" ht="15">
      <c r="C40" s="94"/>
      <c r="D40" s="98"/>
      <c r="E40" s="470"/>
      <c r="F40" s="470"/>
      <c r="G40" s="98"/>
      <c r="H40" s="98"/>
    </row>
    <row r="41" spans="3:8" s="97" customFormat="1" ht="12.75">
      <c r="C41" s="94"/>
      <c r="D41" s="99"/>
      <c r="E41" s="99"/>
      <c r="F41" s="100"/>
      <c r="G41" s="99"/>
      <c r="H41" s="101"/>
    </row>
    <row r="42" spans="3:8" s="97" customFormat="1" ht="12.75">
      <c r="C42" s="94"/>
      <c r="D42" s="102" t="s">
        <v>17</v>
      </c>
      <c r="E42" s="103"/>
      <c r="F42" s="592" t="s">
        <v>15</v>
      </c>
      <c r="G42" s="592"/>
      <c r="H42" s="592"/>
    </row>
    <row r="43" spans="3:8" s="97" customFormat="1" ht="14.25">
      <c r="C43" s="104"/>
      <c r="D43" s="105" t="s">
        <v>18</v>
      </c>
      <c r="E43" s="106"/>
      <c r="F43" s="593" t="s">
        <v>54</v>
      </c>
      <c r="G43" s="593"/>
      <c r="H43" s="107"/>
    </row>
    <row r="44" spans="3:8" s="97" customFormat="1" ht="12.75">
      <c r="C44" s="104"/>
      <c r="D44" s="103"/>
      <c r="E44" s="103"/>
      <c r="F44" s="103"/>
      <c r="G44" s="103"/>
      <c r="H44" s="103"/>
    </row>
    <row r="45" spans="3:8" s="97" customFormat="1" ht="12.75">
      <c r="C45" s="94"/>
      <c r="D45" s="103"/>
      <c r="E45" s="103"/>
      <c r="F45" s="103"/>
      <c r="G45" s="103"/>
      <c r="H45" s="103"/>
    </row>
    <row r="46" spans="3:8" s="97" customFormat="1" ht="12.75">
      <c r="C46" s="94"/>
      <c r="D46" s="108"/>
      <c r="E46" s="103"/>
      <c r="F46" s="103"/>
      <c r="G46" s="103"/>
      <c r="H46" s="103"/>
    </row>
    <row r="47" spans="3:8" s="97" customFormat="1" ht="15">
      <c r="C47" s="94"/>
      <c r="D47" s="109" t="s">
        <v>55</v>
      </c>
      <c r="E47" s="98"/>
      <c r="F47" s="110"/>
      <c r="G47" s="111"/>
      <c r="H47" s="111"/>
    </row>
    <row r="48" spans="3:8" s="97" customFormat="1" ht="15">
      <c r="C48" s="94"/>
      <c r="D48" s="112" t="s">
        <v>56</v>
      </c>
      <c r="E48" s="98"/>
      <c r="F48" s="98"/>
      <c r="G48" s="98"/>
      <c r="H48" s="103"/>
    </row>
    <row r="49" spans="3:8" s="97" customFormat="1" ht="12.75">
      <c r="C49" s="94"/>
      <c r="D49" s="594"/>
      <c r="E49" s="594"/>
      <c r="F49" s="594"/>
      <c r="G49" s="594"/>
      <c r="H49" s="594"/>
    </row>
    <row r="50" s="97" customFormat="1" ht="12.75"/>
    <row r="51" s="92" customFormat="1" ht="14.25"/>
    <row r="52" s="92" customFormat="1" ht="14.25"/>
    <row r="53" s="92" customFormat="1" ht="14.25"/>
  </sheetData>
  <sheetProtection/>
  <mergeCells count="9">
    <mergeCell ref="F42:H42"/>
    <mergeCell ref="F43:G43"/>
    <mergeCell ref="D49:H49"/>
    <mergeCell ref="C7:H7"/>
    <mergeCell ref="C8:H8"/>
    <mergeCell ref="C9:H9"/>
    <mergeCell ref="C10:H10"/>
    <mergeCell ref="C11:H11"/>
    <mergeCell ref="C12:D12"/>
  </mergeCells>
  <printOptions/>
  <pageMargins left="0" right="0.7086614173228347" top="0.5511811023622047" bottom="0.7480314960629921" header="0.31496062992125984" footer="0.31496062992125984"/>
  <pageSetup horizontalDpi="600" verticalDpi="600" orientation="landscape" r:id="rId2"/>
  <headerFooter>
    <oddFooter>&amp;CPágina 1 de 1</oddFooter>
  </headerFooter>
  <drawing r:id="rId1"/>
</worksheet>
</file>

<file path=xl/worksheets/sheet6.xml><?xml version="1.0" encoding="utf-8"?>
<worksheet xmlns="http://schemas.openxmlformats.org/spreadsheetml/2006/main" xmlns:r="http://schemas.openxmlformats.org/officeDocument/2006/relationships">
  <dimension ref="B2:O166"/>
  <sheetViews>
    <sheetView zoomScale="120" zoomScaleNormal="120" zoomScalePageLayoutView="0" workbookViewId="0" topLeftCell="A1">
      <selection activeCell="A4" sqref="A4"/>
    </sheetView>
  </sheetViews>
  <sheetFormatPr defaultColWidth="11.421875" defaultRowHeight="12.75"/>
  <cols>
    <col min="1" max="1" width="11.421875" style="280" customWidth="1"/>
    <col min="2" max="2" width="3.8515625" style="280" customWidth="1"/>
    <col min="3" max="3" width="3.421875" style="280" customWidth="1"/>
    <col min="4" max="4" width="7.28125" style="280" customWidth="1"/>
    <col min="5" max="5" width="16.140625" style="280" customWidth="1"/>
    <col min="6" max="6" width="36.140625" style="280" customWidth="1"/>
    <col min="7" max="7" width="18.140625" style="280" customWidth="1"/>
    <col min="8" max="8" width="22.57421875" style="280" customWidth="1"/>
    <col min="9" max="9" width="26.140625" style="280" customWidth="1"/>
    <col min="10" max="10" width="14.00390625" style="280" customWidth="1"/>
    <col min="11" max="11" width="3.7109375" style="280" customWidth="1"/>
    <col min="12" max="12" width="4.00390625" style="281" customWidth="1"/>
    <col min="13" max="13" width="20.28125" style="280" bestFit="1" customWidth="1"/>
    <col min="14" max="14" width="18.28125" style="280" customWidth="1"/>
    <col min="15" max="15" width="20.28125" style="280" bestFit="1" customWidth="1"/>
    <col min="16" max="17" width="17.57421875" style="280" bestFit="1" customWidth="1"/>
    <col min="18" max="16384" width="11.421875" style="280" customWidth="1"/>
  </cols>
  <sheetData>
    <row r="1" ht="15" thickBot="1"/>
    <row r="2" spans="3:12" ht="15" thickTop="1">
      <c r="C2" s="282"/>
      <c r="D2" s="283"/>
      <c r="E2" s="283"/>
      <c r="F2" s="283"/>
      <c r="G2" s="283"/>
      <c r="H2" s="283"/>
      <c r="I2" s="283"/>
      <c r="J2" s="283"/>
      <c r="K2" s="284"/>
      <c r="L2" s="285"/>
    </row>
    <row r="3" spans="3:12" ht="14.25">
      <c r="C3" s="286"/>
      <c r="D3" s="287"/>
      <c r="E3" s="287"/>
      <c r="F3" s="287"/>
      <c r="G3" s="287"/>
      <c r="H3" s="287"/>
      <c r="I3" s="287"/>
      <c r="J3" s="287"/>
      <c r="K3" s="288"/>
      <c r="L3" s="285"/>
    </row>
    <row r="4" spans="3:12" ht="14.25">
      <c r="C4" s="286"/>
      <c r="D4" s="287"/>
      <c r="E4" s="287"/>
      <c r="F4" s="287"/>
      <c r="G4" s="287"/>
      <c r="H4" s="287"/>
      <c r="I4" s="287"/>
      <c r="J4" s="287"/>
      <c r="K4" s="288"/>
      <c r="L4" s="285"/>
    </row>
    <row r="5" spans="3:12" ht="14.25">
      <c r="C5" s="286"/>
      <c r="D5" s="287"/>
      <c r="E5" s="287"/>
      <c r="F5" s="287"/>
      <c r="G5" s="287"/>
      <c r="H5" s="287"/>
      <c r="I5" s="287"/>
      <c r="J5" s="287"/>
      <c r="K5" s="288"/>
      <c r="L5" s="285"/>
    </row>
    <row r="6" spans="3:12" ht="14.25">
      <c r="C6" s="286"/>
      <c r="D6" s="606"/>
      <c r="E6" s="606"/>
      <c r="F6" s="606"/>
      <c r="G6" s="606"/>
      <c r="H6" s="606"/>
      <c r="I6" s="606"/>
      <c r="J6" s="606"/>
      <c r="K6" s="607"/>
      <c r="L6" s="285"/>
    </row>
    <row r="7" spans="3:12" ht="14.25">
      <c r="C7" s="286"/>
      <c r="D7" s="606" t="s">
        <v>192</v>
      </c>
      <c r="E7" s="606"/>
      <c r="F7" s="606"/>
      <c r="G7" s="606"/>
      <c r="H7" s="606"/>
      <c r="I7" s="606"/>
      <c r="J7" s="606"/>
      <c r="K7" s="607"/>
      <c r="L7" s="285"/>
    </row>
    <row r="8" spans="3:12" ht="14.25">
      <c r="C8" s="286"/>
      <c r="D8" s="606" t="s">
        <v>412</v>
      </c>
      <c r="E8" s="606"/>
      <c r="F8" s="606"/>
      <c r="G8" s="606"/>
      <c r="H8" s="606"/>
      <c r="I8" s="606"/>
      <c r="J8" s="606"/>
      <c r="K8" s="607"/>
      <c r="L8" s="285"/>
    </row>
    <row r="9" spans="3:12" ht="14.25">
      <c r="C9" s="286"/>
      <c r="D9" s="606"/>
      <c r="E9" s="606"/>
      <c r="F9" s="606"/>
      <c r="G9" s="606"/>
      <c r="H9" s="606"/>
      <c r="I9" s="606"/>
      <c r="J9" s="606"/>
      <c r="K9" s="607"/>
      <c r="L9" s="285"/>
    </row>
    <row r="10" spans="3:12" ht="14.25">
      <c r="C10" s="286"/>
      <c r="D10" s="287"/>
      <c r="E10" s="287"/>
      <c r="F10" s="287"/>
      <c r="G10" s="287"/>
      <c r="H10" s="287"/>
      <c r="I10" s="287"/>
      <c r="J10" s="287"/>
      <c r="K10" s="288"/>
      <c r="L10" s="285"/>
    </row>
    <row r="11" spans="3:12" ht="15" thickBot="1">
      <c r="C11" s="289"/>
      <c r="D11" s="290"/>
      <c r="E11" s="290"/>
      <c r="F11" s="290"/>
      <c r="G11" s="290"/>
      <c r="H11" s="290"/>
      <c r="I11" s="290"/>
      <c r="J11" s="290"/>
      <c r="K11" s="291"/>
      <c r="L11" s="285"/>
    </row>
    <row r="12" spans="3:12" ht="14.25">
      <c r="C12" s="292"/>
      <c r="D12" s="293"/>
      <c r="E12" s="294"/>
      <c r="F12" s="294"/>
      <c r="G12" s="294"/>
      <c r="H12" s="294"/>
      <c r="I12" s="294"/>
      <c r="J12" s="294"/>
      <c r="K12" s="295"/>
      <c r="L12" s="285"/>
    </row>
    <row r="13" spans="3:12" ht="14.25">
      <c r="C13" s="292"/>
      <c r="D13" s="293"/>
      <c r="E13" s="294"/>
      <c r="F13" s="294"/>
      <c r="G13" s="294"/>
      <c r="H13" s="294"/>
      <c r="I13" s="294"/>
      <c r="J13" s="294"/>
      <c r="K13" s="295"/>
      <c r="L13" s="285"/>
    </row>
    <row r="14" spans="3:12" ht="15">
      <c r="C14" s="292"/>
      <c r="D14" s="296" t="s">
        <v>193</v>
      </c>
      <c r="E14" s="297" t="s">
        <v>194</v>
      </c>
      <c r="F14" s="297"/>
      <c r="G14" s="297"/>
      <c r="H14" s="298"/>
      <c r="I14" s="298"/>
      <c r="J14" s="298"/>
      <c r="K14" s="295"/>
      <c r="L14" s="285"/>
    </row>
    <row r="15" spans="3:12" ht="15">
      <c r="C15" s="292"/>
      <c r="D15" s="299"/>
      <c r="E15" s="298"/>
      <c r="F15" s="298"/>
      <c r="G15" s="298"/>
      <c r="H15" s="298"/>
      <c r="I15" s="298"/>
      <c r="J15" s="298"/>
      <c r="K15" s="295"/>
      <c r="L15" s="285"/>
    </row>
    <row r="16" spans="3:12" ht="15">
      <c r="C16" s="292"/>
      <c r="D16" s="299"/>
      <c r="E16" s="298" t="s">
        <v>195</v>
      </c>
      <c r="F16" s="298"/>
      <c r="G16" s="298"/>
      <c r="H16" s="298"/>
      <c r="I16" s="298"/>
      <c r="J16" s="298"/>
      <c r="K16" s="295"/>
      <c r="L16" s="285"/>
    </row>
    <row r="17" spans="3:12" ht="15">
      <c r="C17" s="292"/>
      <c r="D17" s="299"/>
      <c r="E17" s="298" t="s">
        <v>196</v>
      </c>
      <c r="F17" s="298"/>
      <c r="G17" s="298"/>
      <c r="H17" s="298"/>
      <c r="I17" s="298"/>
      <c r="J17" s="298"/>
      <c r="K17" s="295"/>
      <c r="L17" s="285"/>
    </row>
    <row r="18" spans="3:12" ht="15">
      <c r="C18" s="292"/>
      <c r="D18" s="299"/>
      <c r="E18" s="298" t="s">
        <v>197</v>
      </c>
      <c r="F18" s="298"/>
      <c r="G18" s="298"/>
      <c r="H18" s="298"/>
      <c r="I18" s="298"/>
      <c r="J18" s="298"/>
      <c r="K18" s="295"/>
      <c r="L18" s="285"/>
    </row>
    <row r="19" spans="3:12" ht="15">
      <c r="C19" s="292"/>
      <c r="D19" s="299"/>
      <c r="E19" s="298" t="s">
        <v>198</v>
      </c>
      <c r="F19" s="298"/>
      <c r="G19" s="298"/>
      <c r="H19" s="298"/>
      <c r="I19" s="300"/>
      <c r="J19" s="298"/>
      <c r="K19" s="295"/>
      <c r="L19" s="285"/>
    </row>
    <row r="20" spans="3:12" ht="15">
      <c r="C20" s="292"/>
      <c r="D20" s="299"/>
      <c r="E20" s="298"/>
      <c r="F20" s="298"/>
      <c r="G20" s="298"/>
      <c r="H20" s="298"/>
      <c r="I20" s="300"/>
      <c r="J20" s="298"/>
      <c r="K20" s="295"/>
      <c r="L20" s="285"/>
    </row>
    <row r="21" spans="3:13" ht="15">
      <c r="C21" s="292"/>
      <c r="D21" s="301"/>
      <c r="E21" s="298"/>
      <c r="F21" s="298"/>
      <c r="G21" s="298"/>
      <c r="H21" s="132"/>
      <c r="I21" s="132"/>
      <c r="J21" s="298"/>
      <c r="K21" s="295"/>
      <c r="L21" s="285"/>
      <c r="M21" s="302"/>
    </row>
    <row r="22" spans="3:13" ht="15">
      <c r="C22" s="292"/>
      <c r="D22" s="296" t="s">
        <v>199</v>
      </c>
      <c r="E22" s="297" t="s">
        <v>200</v>
      </c>
      <c r="F22" s="298"/>
      <c r="G22" s="298"/>
      <c r="H22" s="132"/>
      <c r="I22" s="132"/>
      <c r="J22" s="298"/>
      <c r="K22" s="295"/>
      <c r="L22" s="285"/>
      <c r="M22" s="302"/>
    </row>
    <row r="23" spans="3:13" ht="15">
      <c r="C23" s="292"/>
      <c r="D23" s="301"/>
      <c r="E23" s="298"/>
      <c r="F23" s="298"/>
      <c r="G23" s="298"/>
      <c r="H23" s="132"/>
      <c r="I23" s="132"/>
      <c r="J23" s="298"/>
      <c r="K23" s="295"/>
      <c r="L23" s="285"/>
      <c r="M23" s="302"/>
    </row>
    <row r="24" spans="3:13" ht="15">
      <c r="C24" s="292"/>
      <c r="D24" s="301"/>
      <c r="E24" s="298" t="s">
        <v>201</v>
      </c>
      <c r="F24" s="298"/>
      <c r="G24" s="298"/>
      <c r="H24" s="132"/>
      <c r="I24" s="132"/>
      <c r="J24" s="298"/>
      <c r="K24" s="295"/>
      <c r="L24" s="285"/>
      <c r="M24" s="302"/>
    </row>
    <row r="25" spans="3:13" ht="15">
      <c r="C25" s="292"/>
      <c r="D25" s="301"/>
      <c r="E25" s="298" t="s">
        <v>202</v>
      </c>
      <c r="F25" s="298"/>
      <c r="G25" s="298"/>
      <c r="H25" s="132"/>
      <c r="I25" s="132"/>
      <c r="J25" s="298"/>
      <c r="K25" s="295"/>
      <c r="L25" s="285"/>
      <c r="M25" s="302"/>
    </row>
    <row r="26" spans="3:13" ht="15">
      <c r="C26" s="292"/>
      <c r="D26" s="301"/>
      <c r="E26" s="298" t="s">
        <v>203</v>
      </c>
      <c r="F26" s="298"/>
      <c r="G26" s="298"/>
      <c r="H26" s="132"/>
      <c r="I26" s="132"/>
      <c r="J26" s="298"/>
      <c r="K26" s="295"/>
      <c r="L26" s="285"/>
      <c r="M26" s="302"/>
    </row>
    <row r="27" spans="3:13" ht="15">
      <c r="C27" s="292"/>
      <c r="D27" s="301"/>
      <c r="E27" s="298"/>
      <c r="F27" s="298"/>
      <c r="G27" s="298"/>
      <c r="H27" s="132"/>
      <c r="I27" s="132"/>
      <c r="J27" s="298"/>
      <c r="K27" s="295"/>
      <c r="L27" s="285"/>
      <c r="M27" s="302"/>
    </row>
    <row r="28" spans="3:13" ht="15">
      <c r="C28" s="292"/>
      <c r="D28" s="301"/>
      <c r="E28" s="298" t="s">
        <v>204</v>
      </c>
      <c r="F28" s="298"/>
      <c r="G28" s="298"/>
      <c r="H28" s="132"/>
      <c r="I28" s="132"/>
      <c r="J28" s="298"/>
      <c r="K28" s="295"/>
      <c r="L28" s="285"/>
      <c r="M28" s="302"/>
    </row>
    <row r="29" spans="3:13" ht="15">
      <c r="C29" s="292"/>
      <c r="D29" s="301"/>
      <c r="E29" s="298" t="s">
        <v>205</v>
      </c>
      <c r="F29" s="298"/>
      <c r="G29" s="298"/>
      <c r="H29" s="132"/>
      <c r="I29" s="132"/>
      <c r="J29" s="298"/>
      <c r="K29" s="295"/>
      <c r="L29" s="285"/>
      <c r="M29" s="302"/>
    </row>
    <row r="30" spans="3:13" ht="15">
      <c r="C30" s="292"/>
      <c r="D30" s="301"/>
      <c r="E30" s="298" t="s">
        <v>206</v>
      </c>
      <c r="F30" s="298"/>
      <c r="G30" s="298"/>
      <c r="H30" s="132"/>
      <c r="I30" s="132"/>
      <c r="J30" s="298"/>
      <c r="K30" s="295"/>
      <c r="L30" s="285"/>
      <c r="M30" s="302"/>
    </row>
    <row r="31" spans="3:13" ht="15">
      <c r="C31" s="292"/>
      <c r="D31" s="301"/>
      <c r="E31" s="298"/>
      <c r="F31" s="298"/>
      <c r="G31" s="298"/>
      <c r="H31" s="132"/>
      <c r="I31" s="132"/>
      <c r="J31" s="298"/>
      <c r="K31" s="295"/>
      <c r="L31" s="285"/>
      <c r="M31" s="302"/>
    </row>
    <row r="32" spans="3:13" ht="15">
      <c r="C32" s="292"/>
      <c r="D32" s="301"/>
      <c r="E32" s="298"/>
      <c r="F32" s="298"/>
      <c r="G32" s="298"/>
      <c r="H32" s="132"/>
      <c r="I32" s="132"/>
      <c r="J32" s="298"/>
      <c r="K32" s="295"/>
      <c r="L32" s="285"/>
      <c r="M32" s="302"/>
    </row>
    <row r="33" spans="3:13" ht="15">
      <c r="C33" s="292"/>
      <c r="D33" s="296" t="s">
        <v>207</v>
      </c>
      <c r="E33" s="297" t="s">
        <v>208</v>
      </c>
      <c r="F33" s="298"/>
      <c r="G33" s="298"/>
      <c r="H33" s="132"/>
      <c r="I33" s="132"/>
      <c r="J33" s="298"/>
      <c r="K33" s="295"/>
      <c r="L33" s="285"/>
      <c r="M33" s="302"/>
    </row>
    <row r="34" spans="3:13" ht="15">
      <c r="C34" s="292"/>
      <c r="D34" s="296"/>
      <c r="E34" s="303"/>
      <c r="F34" s="298"/>
      <c r="G34" s="298"/>
      <c r="H34" s="132"/>
      <c r="I34" s="132"/>
      <c r="J34" s="298"/>
      <c r="K34" s="295"/>
      <c r="L34" s="285"/>
      <c r="M34" s="302"/>
    </row>
    <row r="35" spans="3:13" ht="15">
      <c r="C35" s="292"/>
      <c r="D35" s="296"/>
      <c r="E35" s="298" t="s">
        <v>209</v>
      </c>
      <c r="F35" s="298"/>
      <c r="G35" s="298"/>
      <c r="H35" s="132"/>
      <c r="I35" s="132"/>
      <c r="J35" s="298"/>
      <c r="K35" s="295"/>
      <c r="L35" s="285"/>
      <c r="M35" s="302"/>
    </row>
    <row r="36" spans="3:13" ht="15">
      <c r="C36" s="292"/>
      <c r="D36" s="301"/>
      <c r="E36" s="298"/>
      <c r="F36" s="298"/>
      <c r="G36" s="298"/>
      <c r="H36" s="132"/>
      <c r="I36" s="132"/>
      <c r="J36" s="298"/>
      <c r="K36" s="295"/>
      <c r="L36" s="285"/>
      <c r="M36" s="302"/>
    </row>
    <row r="37" spans="3:13" ht="15">
      <c r="C37" s="292"/>
      <c r="D37" s="296" t="s">
        <v>210</v>
      </c>
      <c r="E37" s="297" t="s">
        <v>211</v>
      </c>
      <c r="F37" s="304"/>
      <c r="G37" s="298"/>
      <c r="H37" s="132"/>
      <c r="I37" s="132"/>
      <c r="J37" s="298"/>
      <c r="K37" s="295"/>
      <c r="L37" s="285"/>
      <c r="M37" s="302"/>
    </row>
    <row r="38" spans="3:13" ht="15">
      <c r="C38" s="292"/>
      <c r="D38" s="296"/>
      <c r="E38" s="297"/>
      <c r="F38" s="304"/>
      <c r="G38" s="298"/>
      <c r="H38" s="132"/>
      <c r="I38" s="132"/>
      <c r="J38" s="298"/>
      <c r="K38" s="295"/>
      <c r="L38" s="285"/>
      <c r="M38" s="302"/>
    </row>
    <row r="39" spans="3:13" ht="15">
      <c r="C39" s="292"/>
      <c r="D39" s="296"/>
      <c r="E39" s="298" t="s">
        <v>212</v>
      </c>
      <c r="F39" s="304"/>
      <c r="G39" s="298"/>
      <c r="H39" s="132"/>
      <c r="I39" s="132"/>
      <c r="J39" s="298"/>
      <c r="K39" s="295"/>
      <c r="L39" s="285"/>
      <c r="M39" s="302"/>
    </row>
    <row r="40" spans="3:13" ht="15">
      <c r="C40" s="292"/>
      <c r="D40" s="296"/>
      <c r="E40" s="298" t="s">
        <v>213</v>
      </c>
      <c r="F40" s="304"/>
      <c r="G40" s="298"/>
      <c r="H40" s="132"/>
      <c r="I40" s="132"/>
      <c r="J40" s="298"/>
      <c r="K40" s="295"/>
      <c r="L40" s="285"/>
      <c r="M40" s="302"/>
    </row>
    <row r="41" spans="3:13" ht="15">
      <c r="C41" s="292"/>
      <c r="D41" s="296"/>
      <c r="E41" s="298" t="s">
        <v>214</v>
      </c>
      <c r="F41" s="304"/>
      <c r="G41" s="298"/>
      <c r="H41" s="132"/>
      <c r="I41" s="132"/>
      <c r="J41" s="298"/>
      <c r="K41" s="295"/>
      <c r="L41" s="285"/>
      <c r="M41" s="302"/>
    </row>
    <row r="42" spans="3:13" ht="15">
      <c r="C42" s="292"/>
      <c r="D42" s="301"/>
      <c r="E42" s="304"/>
      <c r="F42" s="304"/>
      <c r="G42" s="304"/>
      <c r="H42" s="304"/>
      <c r="I42" s="132"/>
      <c r="J42" s="298"/>
      <c r="K42" s="295"/>
      <c r="L42" s="285"/>
      <c r="M42" s="302"/>
    </row>
    <row r="43" spans="3:13" ht="15">
      <c r="C43" s="292"/>
      <c r="D43" s="301"/>
      <c r="E43" s="304" t="s">
        <v>215</v>
      </c>
      <c r="F43" s="304"/>
      <c r="G43" s="304"/>
      <c r="H43" s="304"/>
      <c r="I43" s="132"/>
      <c r="J43" s="298"/>
      <c r="K43" s="295"/>
      <c r="L43" s="285"/>
      <c r="M43" s="302"/>
    </row>
    <row r="44" spans="3:13" ht="15">
      <c r="C44" s="292"/>
      <c r="D44" s="301"/>
      <c r="E44" s="305"/>
      <c r="F44" s="305"/>
      <c r="G44" s="132"/>
      <c r="H44" s="304"/>
      <c r="I44" s="132"/>
      <c r="J44" s="298"/>
      <c r="K44" s="295"/>
      <c r="L44" s="285"/>
      <c r="M44" s="302"/>
    </row>
    <row r="45" spans="3:12" ht="15">
      <c r="C45" s="292"/>
      <c r="D45" s="296"/>
      <c r="E45" s="297" t="s">
        <v>216</v>
      </c>
      <c r="F45" s="298"/>
      <c r="G45" s="298"/>
      <c r="H45" s="306"/>
      <c r="I45" s="304"/>
      <c r="J45" s="304"/>
      <c r="K45" s="295"/>
      <c r="L45" s="285"/>
    </row>
    <row r="46" spans="3:12" ht="15">
      <c r="C46" s="292"/>
      <c r="D46" s="301"/>
      <c r="E46" s="298" t="s">
        <v>217</v>
      </c>
      <c r="F46" s="298"/>
      <c r="G46" s="304"/>
      <c r="H46" s="132"/>
      <c r="I46" s="304"/>
      <c r="J46" s="304"/>
      <c r="K46" s="295"/>
      <c r="L46" s="285"/>
    </row>
    <row r="47" spans="3:12" ht="15">
      <c r="C47" s="292"/>
      <c r="D47" s="301"/>
      <c r="E47" s="298" t="s">
        <v>218</v>
      </c>
      <c r="F47" s="304"/>
      <c r="G47" s="304"/>
      <c r="H47" s="132"/>
      <c r="I47" s="132"/>
      <c r="J47" s="298"/>
      <c r="K47" s="295"/>
      <c r="L47" s="285"/>
    </row>
    <row r="48" spans="3:15" ht="15">
      <c r="C48" s="292"/>
      <c r="D48" s="301"/>
      <c r="E48" s="298" t="s">
        <v>219</v>
      </c>
      <c r="F48" s="298"/>
      <c r="G48" s="304"/>
      <c r="H48" s="132"/>
      <c r="I48" s="132"/>
      <c r="J48" s="298"/>
      <c r="K48" s="295"/>
      <c r="L48" s="285"/>
      <c r="O48" s="307"/>
    </row>
    <row r="49" spans="3:15" ht="15">
      <c r="C49" s="292"/>
      <c r="D49" s="301"/>
      <c r="E49" s="298"/>
      <c r="F49" s="298"/>
      <c r="G49" s="304"/>
      <c r="H49" s="132"/>
      <c r="I49" s="132"/>
      <c r="J49" s="298"/>
      <c r="K49" s="295"/>
      <c r="L49" s="285"/>
      <c r="O49" s="307"/>
    </row>
    <row r="50" spans="3:15" ht="15">
      <c r="C50" s="292"/>
      <c r="D50" s="301"/>
      <c r="E50" s="297" t="s">
        <v>220</v>
      </c>
      <c r="F50" s="298"/>
      <c r="G50" s="304"/>
      <c r="H50" s="132"/>
      <c r="I50" s="132"/>
      <c r="J50" s="298"/>
      <c r="K50" s="295"/>
      <c r="L50" s="285"/>
      <c r="O50" s="307"/>
    </row>
    <row r="51" spans="3:15" ht="15">
      <c r="C51" s="292"/>
      <c r="D51" s="301"/>
      <c r="E51" s="298"/>
      <c r="F51" s="298"/>
      <c r="G51" s="304"/>
      <c r="H51" s="132"/>
      <c r="I51" s="132"/>
      <c r="J51" s="298"/>
      <c r="K51" s="295"/>
      <c r="L51" s="285"/>
      <c r="O51" s="307"/>
    </row>
    <row r="52" spans="3:15" ht="15">
      <c r="C52" s="292"/>
      <c r="D52" s="301"/>
      <c r="E52" s="298" t="s">
        <v>221</v>
      </c>
      <c r="F52" s="298"/>
      <c r="G52" s="304"/>
      <c r="H52" s="132"/>
      <c r="I52" s="132"/>
      <c r="J52" s="298"/>
      <c r="K52" s="295"/>
      <c r="L52" s="285"/>
      <c r="O52" s="307"/>
    </row>
    <row r="53" spans="3:15" ht="15">
      <c r="C53" s="292"/>
      <c r="D53" s="301"/>
      <c r="E53" s="298" t="s">
        <v>222</v>
      </c>
      <c r="F53" s="298"/>
      <c r="G53" s="304"/>
      <c r="H53" s="132"/>
      <c r="I53" s="132"/>
      <c r="J53" s="298"/>
      <c r="K53" s="295"/>
      <c r="L53" s="285"/>
      <c r="O53" s="307"/>
    </row>
    <row r="54" spans="3:15" ht="15">
      <c r="C54" s="292"/>
      <c r="D54" s="301"/>
      <c r="E54" s="298" t="s">
        <v>223</v>
      </c>
      <c r="F54" s="298"/>
      <c r="G54" s="304"/>
      <c r="H54" s="132"/>
      <c r="I54" s="132"/>
      <c r="J54" s="298"/>
      <c r="K54" s="295"/>
      <c r="L54" s="285"/>
      <c r="O54" s="307"/>
    </row>
    <row r="55" spans="3:15" ht="15">
      <c r="C55" s="292"/>
      <c r="D55" s="301"/>
      <c r="E55" s="298" t="s">
        <v>224</v>
      </c>
      <c r="F55" s="298"/>
      <c r="G55" s="304"/>
      <c r="H55" s="132"/>
      <c r="I55" s="132"/>
      <c r="J55" s="298"/>
      <c r="K55" s="295"/>
      <c r="L55" s="285"/>
      <c r="O55" s="307"/>
    </row>
    <row r="56" spans="3:15" ht="15">
      <c r="C56" s="292"/>
      <c r="D56" s="301"/>
      <c r="E56" s="298"/>
      <c r="F56" s="298"/>
      <c r="G56" s="304"/>
      <c r="H56" s="132"/>
      <c r="I56" s="132"/>
      <c r="J56" s="298"/>
      <c r="K56" s="295"/>
      <c r="L56" s="285"/>
      <c r="O56" s="307"/>
    </row>
    <row r="57" spans="3:15" ht="15">
      <c r="C57" s="292"/>
      <c r="D57" s="301"/>
      <c r="E57" s="297" t="s">
        <v>225</v>
      </c>
      <c r="F57" s="298"/>
      <c r="G57" s="304"/>
      <c r="H57" s="132"/>
      <c r="I57" s="132"/>
      <c r="J57" s="298"/>
      <c r="K57" s="295"/>
      <c r="L57" s="285"/>
      <c r="O57" s="307"/>
    </row>
    <row r="58" spans="3:15" ht="15">
      <c r="C58" s="292"/>
      <c r="D58" s="301"/>
      <c r="E58" s="298"/>
      <c r="F58" s="298"/>
      <c r="G58" s="304"/>
      <c r="H58" s="132"/>
      <c r="I58" s="132"/>
      <c r="J58" s="298"/>
      <c r="K58" s="295"/>
      <c r="L58" s="285"/>
      <c r="O58" s="307"/>
    </row>
    <row r="59" spans="3:15" ht="15">
      <c r="C59" s="292"/>
      <c r="D59" s="301"/>
      <c r="E59" s="298" t="s">
        <v>226</v>
      </c>
      <c r="F59" s="298"/>
      <c r="G59" s="304"/>
      <c r="H59" s="132"/>
      <c r="I59" s="132"/>
      <c r="J59" s="298"/>
      <c r="K59" s="295"/>
      <c r="L59" s="285"/>
      <c r="O59" s="307"/>
    </row>
    <row r="60" spans="3:15" ht="15">
      <c r="C60" s="292"/>
      <c r="D60" s="301"/>
      <c r="E60" s="298" t="s">
        <v>227</v>
      </c>
      <c r="F60" s="298"/>
      <c r="G60" s="304"/>
      <c r="H60" s="132"/>
      <c r="I60" s="132"/>
      <c r="J60" s="298"/>
      <c r="K60" s="295"/>
      <c r="L60" s="285"/>
      <c r="O60" s="307"/>
    </row>
    <row r="61" spans="3:15" ht="15">
      <c r="C61" s="292"/>
      <c r="D61" s="301"/>
      <c r="E61" s="298"/>
      <c r="F61" s="298"/>
      <c r="G61" s="304"/>
      <c r="H61" s="132"/>
      <c r="I61" s="132"/>
      <c r="J61" s="298"/>
      <c r="K61" s="295"/>
      <c r="L61" s="285"/>
      <c r="O61" s="307"/>
    </row>
    <row r="62" spans="3:15" ht="15">
      <c r="C62" s="292"/>
      <c r="D62" s="301"/>
      <c r="E62" s="298" t="s">
        <v>228</v>
      </c>
      <c r="F62" s="298"/>
      <c r="G62" s="304"/>
      <c r="H62" s="132"/>
      <c r="I62" s="132"/>
      <c r="J62" s="298"/>
      <c r="K62" s="295"/>
      <c r="L62" s="285"/>
      <c r="O62" s="307"/>
    </row>
    <row r="63" spans="3:15" ht="15">
      <c r="C63" s="292"/>
      <c r="D63" s="301"/>
      <c r="E63" s="298" t="s">
        <v>229</v>
      </c>
      <c r="F63" s="298"/>
      <c r="G63" s="304"/>
      <c r="H63" s="132"/>
      <c r="I63" s="132"/>
      <c r="J63" s="298"/>
      <c r="K63" s="295"/>
      <c r="L63" s="285"/>
      <c r="O63" s="307"/>
    </row>
    <row r="64" spans="3:15" ht="15">
      <c r="C64" s="292"/>
      <c r="D64" s="301"/>
      <c r="E64" s="298"/>
      <c r="F64" s="298"/>
      <c r="G64" s="304"/>
      <c r="H64" s="132"/>
      <c r="I64" s="132"/>
      <c r="J64" s="298"/>
      <c r="K64" s="295"/>
      <c r="L64" s="285"/>
      <c r="O64" s="307"/>
    </row>
    <row r="65" spans="3:15" ht="15">
      <c r="C65" s="292"/>
      <c r="D65" s="301"/>
      <c r="E65" s="298" t="s">
        <v>230</v>
      </c>
      <c r="F65" s="298"/>
      <c r="G65" s="304"/>
      <c r="H65" s="132"/>
      <c r="I65" s="132"/>
      <c r="J65" s="298"/>
      <c r="K65" s="295"/>
      <c r="L65" s="285"/>
      <c r="O65" s="307"/>
    </row>
    <row r="66" spans="3:15" ht="15">
      <c r="C66" s="292"/>
      <c r="D66" s="301"/>
      <c r="E66" s="298" t="s">
        <v>231</v>
      </c>
      <c r="F66" s="298"/>
      <c r="G66" s="304"/>
      <c r="H66" s="132"/>
      <c r="I66" s="132"/>
      <c r="J66" s="298"/>
      <c r="K66" s="295"/>
      <c r="L66" s="285"/>
      <c r="O66" s="307"/>
    </row>
    <row r="67" spans="3:12" ht="15">
      <c r="C67" s="292"/>
      <c r="D67" s="298"/>
      <c r="E67" s="298"/>
      <c r="F67" s="304"/>
      <c r="G67" s="304"/>
      <c r="H67" s="304"/>
      <c r="I67" s="304"/>
      <c r="J67" s="132"/>
      <c r="K67" s="295"/>
      <c r="L67" s="285"/>
    </row>
    <row r="68" spans="3:12" ht="15">
      <c r="C68" s="292"/>
      <c r="D68" s="301"/>
      <c r="E68" s="298" t="s">
        <v>232</v>
      </c>
      <c r="F68" s="298"/>
      <c r="G68" s="298"/>
      <c r="H68" s="132"/>
      <c r="I68" s="132"/>
      <c r="J68" s="132"/>
      <c r="K68" s="295"/>
      <c r="L68" s="285"/>
    </row>
    <row r="69" spans="3:12" ht="15">
      <c r="C69" s="292"/>
      <c r="D69" s="301"/>
      <c r="E69" s="298"/>
      <c r="F69" s="298"/>
      <c r="G69" s="298"/>
      <c r="H69" s="132"/>
      <c r="I69" s="304"/>
      <c r="J69" s="132"/>
      <c r="K69" s="295"/>
      <c r="L69" s="285"/>
    </row>
    <row r="70" spans="3:12" ht="15">
      <c r="C70" s="292"/>
      <c r="D70" s="301"/>
      <c r="E70" s="298" t="s">
        <v>233</v>
      </c>
      <c r="F70" s="298"/>
      <c r="G70" s="298"/>
      <c r="H70" s="132"/>
      <c r="I70" s="132"/>
      <c r="J70" s="132"/>
      <c r="K70" s="295"/>
      <c r="L70" s="285"/>
    </row>
    <row r="71" spans="3:13" ht="15">
      <c r="C71" s="292"/>
      <c r="D71" s="301"/>
      <c r="E71" s="298"/>
      <c r="F71" s="308"/>
      <c r="G71" s="298"/>
      <c r="H71" s="132"/>
      <c r="I71" s="132"/>
      <c r="J71" s="132"/>
      <c r="K71" s="295"/>
      <c r="L71" s="285"/>
      <c r="M71" s="280">
        <f>+I79+I73</f>
        <v>0</v>
      </c>
    </row>
    <row r="72" spans="3:12" ht="15">
      <c r="C72" s="292"/>
      <c r="D72" s="301"/>
      <c r="E72" s="298" t="s">
        <v>234</v>
      </c>
      <c r="F72" s="304"/>
      <c r="G72" s="298"/>
      <c r="H72" s="132"/>
      <c r="I72" s="132"/>
      <c r="J72" s="132"/>
      <c r="K72" s="295"/>
      <c r="L72" s="285"/>
    </row>
    <row r="73" spans="3:12" ht="15">
      <c r="C73" s="292"/>
      <c r="D73" s="301"/>
      <c r="E73" s="298" t="s">
        <v>235</v>
      </c>
      <c r="F73" s="304"/>
      <c r="G73" s="298"/>
      <c r="H73" s="132"/>
      <c r="I73" s="132"/>
      <c r="J73" s="132"/>
      <c r="K73" s="295"/>
      <c r="L73" s="285"/>
    </row>
    <row r="74" spans="3:13" ht="15">
      <c r="C74" s="292"/>
      <c r="D74" s="301"/>
      <c r="E74" s="308"/>
      <c r="F74" s="304"/>
      <c r="G74" s="298"/>
      <c r="H74" s="132"/>
      <c r="I74" s="132"/>
      <c r="J74" s="132"/>
      <c r="K74" s="295"/>
      <c r="L74" s="285"/>
      <c r="M74" s="280">
        <f>+I84-M71</f>
        <v>0</v>
      </c>
    </row>
    <row r="75" spans="3:13" ht="15">
      <c r="C75" s="292"/>
      <c r="D75" s="301"/>
      <c r="E75" s="304" t="s">
        <v>236</v>
      </c>
      <c r="F75" s="304"/>
      <c r="G75" s="304"/>
      <c r="H75" s="132"/>
      <c r="I75" s="132"/>
      <c r="J75" s="304"/>
      <c r="K75" s="295"/>
      <c r="L75" s="285"/>
      <c r="M75" s="280">
        <f>+M74-I48</f>
        <v>0</v>
      </c>
    </row>
    <row r="76" spans="3:13" ht="15">
      <c r="C76" s="292"/>
      <c r="D76" s="301"/>
      <c r="E76" s="298"/>
      <c r="F76" s="305"/>
      <c r="G76" s="304"/>
      <c r="H76" s="132"/>
      <c r="I76" s="132"/>
      <c r="J76" s="132"/>
      <c r="K76" s="295"/>
      <c r="L76" s="285"/>
      <c r="M76" s="280">
        <f>+I37+I48</f>
        <v>0</v>
      </c>
    </row>
    <row r="77" spans="3:13" ht="15">
      <c r="C77" s="292"/>
      <c r="D77" s="301"/>
      <c r="E77" s="304" t="s">
        <v>237</v>
      </c>
      <c r="F77" s="304"/>
      <c r="G77" s="304"/>
      <c r="H77" s="132"/>
      <c r="I77" s="132"/>
      <c r="J77" s="132"/>
      <c r="K77" s="295"/>
      <c r="L77" s="285"/>
      <c r="M77" s="1"/>
    </row>
    <row r="78" spans="3:12" ht="15">
      <c r="C78" s="292"/>
      <c r="D78" s="301"/>
      <c r="E78" s="298" t="s">
        <v>238</v>
      </c>
      <c r="F78" s="304"/>
      <c r="G78" s="304"/>
      <c r="H78" s="132"/>
      <c r="I78" s="132"/>
      <c r="J78" s="304"/>
      <c r="K78" s="295"/>
      <c r="L78" s="285"/>
    </row>
    <row r="79" spans="3:13" ht="15">
      <c r="C79" s="292"/>
      <c r="D79" s="301"/>
      <c r="E79" s="304" t="s">
        <v>239</v>
      </c>
      <c r="F79" s="304"/>
      <c r="G79" s="304"/>
      <c r="H79" s="132"/>
      <c r="I79" s="132"/>
      <c r="J79" s="304"/>
      <c r="K79" s="295"/>
      <c r="L79" s="285"/>
      <c r="M79" s="309"/>
    </row>
    <row r="80" spans="3:13" ht="15">
      <c r="C80" s="292"/>
      <c r="D80" s="301"/>
      <c r="E80" s="304"/>
      <c r="F80" s="304"/>
      <c r="G80" s="304"/>
      <c r="H80" s="132"/>
      <c r="I80" s="132"/>
      <c r="J80" s="304"/>
      <c r="K80" s="295"/>
      <c r="L80" s="285"/>
      <c r="M80" s="309"/>
    </row>
    <row r="81" spans="3:13" ht="15.75" thickBot="1">
      <c r="C81" s="310"/>
      <c r="D81" s="311"/>
      <c r="E81" s="312"/>
      <c r="F81" s="312"/>
      <c r="G81" s="312"/>
      <c r="H81" s="313"/>
      <c r="I81" s="313"/>
      <c r="J81" s="312"/>
      <c r="K81" s="314"/>
      <c r="L81" s="285"/>
      <c r="M81" s="309"/>
    </row>
    <row r="82" spans="3:13" ht="15.75" thickTop="1">
      <c r="C82" s="292"/>
      <c r="D82" s="301"/>
      <c r="E82" s="304"/>
      <c r="F82" s="304"/>
      <c r="G82" s="304"/>
      <c r="H82" s="132"/>
      <c r="I82" s="132"/>
      <c r="J82" s="304"/>
      <c r="K82" s="295"/>
      <c r="L82" s="285"/>
      <c r="M82" s="309"/>
    </row>
    <row r="83" spans="3:12" ht="15">
      <c r="C83" s="292"/>
      <c r="D83" s="301"/>
      <c r="E83" s="308"/>
      <c r="F83" s="304"/>
      <c r="G83" s="304"/>
      <c r="H83" s="132"/>
      <c r="I83" s="132"/>
      <c r="J83" s="304"/>
      <c r="K83" s="295"/>
      <c r="L83" s="285"/>
    </row>
    <row r="84" spans="3:12" ht="15">
      <c r="C84" s="292"/>
      <c r="D84" s="296" t="s">
        <v>240</v>
      </c>
      <c r="E84" s="297" t="s">
        <v>241</v>
      </c>
      <c r="F84" s="298"/>
      <c r="G84" s="298"/>
      <c r="H84" s="298"/>
      <c r="I84" s="144"/>
      <c r="J84" s="304"/>
      <c r="K84" s="295"/>
      <c r="L84" s="285"/>
    </row>
    <row r="85" spans="3:12" ht="15">
      <c r="C85" s="292"/>
      <c r="D85" s="296"/>
      <c r="E85" s="297"/>
      <c r="F85" s="298"/>
      <c r="G85" s="298"/>
      <c r="H85" s="298"/>
      <c r="I85" s="144"/>
      <c r="J85" s="304"/>
      <c r="K85" s="295"/>
      <c r="L85" s="285"/>
    </row>
    <row r="86" spans="3:14" ht="15">
      <c r="C86" s="292"/>
      <c r="D86" s="113"/>
      <c r="E86" s="298" t="s">
        <v>242</v>
      </c>
      <c r="F86" s="303"/>
      <c r="G86" s="298"/>
      <c r="H86" s="298"/>
      <c r="I86" s="144"/>
      <c r="J86" s="304"/>
      <c r="K86" s="295"/>
      <c r="L86" s="285"/>
      <c r="N86" s="1"/>
    </row>
    <row r="87" spans="3:14" ht="10.5" customHeight="1">
      <c r="C87" s="292"/>
      <c r="D87" s="296"/>
      <c r="E87" s="298" t="s">
        <v>243</v>
      </c>
      <c r="F87" s="303"/>
      <c r="G87" s="298"/>
      <c r="H87" s="132"/>
      <c r="I87" s="315"/>
      <c r="J87" s="304"/>
      <c r="K87" s="295"/>
      <c r="L87" s="285"/>
      <c r="N87" s="1"/>
    </row>
    <row r="88" spans="3:12" ht="15">
      <c r="C88" s="292"/>
      <c r="D88" s="296"/>
      <c r="E88" s="298"/>
      <c r="F88" s="298"/>
      <c r="G88" s="298"/>
      <c r="H88" s="132"/>
      <c r="I88" s="132"/>
      <c r="J88" s="304"/>
      <c r="K88" s="295"/>
      <c r="L88" s="285"/>
    </row>
    <row r="89" spans="3:14" ht="15">
      <c r="C89" s="292"/>
      <c r="D89" s="296" t="s">
        <v>240</v>
      </c>
      <c r="E89" s="297" t="s">
        <v>244</v>
      </c>
      <c r="F89" s="298"/>
      <c r="G89" s="298"/>
      <c r="H89" s="132"/>
      <c r="I89" s="144"/>
      <c r="J89" s="132"/>
      <c r="K89" s="295"/>
      <c r="L89" s="285"/>
      <c r="N89" s="1"/>
    </row>
    <row r="90" spans="3:14" ht="15">
      <c r="C90" s="292"/>
      <c r="D90" s="296"/>
      <c r="E90" s="297"/>
      <c r="F90" s="298"/>
      <c r="G90" s="298"/>
      <c r="H90" s="132"/>
      <c r="I90" s="144"/>
      <c r="J90" s="132"/>
      <c r="K90" s="295"/>
      <c r="L90" s="285"/>
      <c r="N90" s="1"/>
    </row>
    <row r="91" spans="3:12" ht="14.25" customHeight="1">
      <c r="C91" s="292"/>
      <c r="D91" s="296"/>
      <c r="E91" s="298" t="s">
        <v>245</v>
      </c>
      <c r="F91" s="303"/>
      <c r="G91" s="298"/>
      <c r="H91" s="298"/>
      <c r="I91" s="144"/>
      <c r="J91" s="298"/>
      <c r="K91" s="295"/>
      <c r="L91" s="285"/>
    </row>
    <row r="92" spans="3:12" ht="13.5" customHeight="1">
      <c r="C92" s="292"/>
      <c r="D92" s="299"/>
      <c r="E92" s="298" t="s">
        <v>246</v>
      </c>
      <c r="F92" s="298"/>
      <c r="G92" s="298"/>
      <c r="H92" s="298"/>
      <c r="I92" s="144"/>
      <c r="J92" s="132"/>
      <c r="K92" s="295"/>
      <c r="L92" s="285"/>
    </row>
    <row r="93" spans="3:12" ht="15" hidden="1">
      <c r="C93" s="292"/>
      <c r="D93" s="299"/>
      <c r="E93" s="298"/>
      <c r="F93" s="298"/>
      <c r="G93" s="298"/>
      <c r="H93" s="298"/>
      <c r="I93" s="133"/>
      <c r="J93" s="298"/>
      <c r="K93" s="295"/>
      <c r="L93" s="285"/>
    </row>
    <row r="94" spans="3:12" ht="15">
      <c r="C94" s="292"/>
      <c r="D94" s="299"/>
      <c r="E94" s="298"/>
      <c r="F94" s="298"/>
      <c r="G94" s="298"/>
      <c r="H94" s="298"/>
      <c r="I94" s="133"/>
      <c r="J94" s="298"/>
      <c r="K94" s="295"/>
      <c r="L94" s="285"/>
    </row>
    <row r="95" spans="3:13" ht="15" hidden="1">
      <c r="C95" s="292"/>
      <c r="D95" s="299"/>
      <c r="E95" s="298"/>
      <c r="F95" s="298"/>
      <c r="G95" s="298"/>
      <c r="H95" s="298"/>
      <c r="I95" s="133"/>
      <c r="J95" s="298"/>
      <c r="K95" s="295"/>
      <c r="L95" s="285"/>
      <c r="M95" s="280">
        <v>1577007.7</v>
      </c>
    </row>
    <row r="96" spans="3:12" ht="15">
      <c r="C96" s="292"/>
      <c r="D96" s="299"/>
      <c r="E96" s="316" t="s">
        <v>247</v>
      </c>
      <c r="F96" s="298"/>
      <c r="G96" s="298"/>
      <c r="H96" s="298"/>
      <c r="I96" s="144"/>
      <c r="J96" s="298"/>
      <c r="K96" s="295"/>
      <c r="L96" s="285"/>
    </row>
    <row r="97" spans="3:12" ht="15">
      <c r="C97" s="292"/>
      <c r="D97" s="299"/>
      <c r="E97" s="298"/>
      <c r="F97" s="298"/>
      <c r="G97" s="298"/>
      <c r="H97" s="298"/>
      <c r="I97" s="144"/>
      <c r="J97" s="298"/>
      <c r="K97" s="295"/>
      <c r="L97" s="285"/>
    </row>
    <row r="98" spans="3:12" ht="15">
      <c r="C98" s="292"/>
      <c r="D98" s="299"/>
      <c r="E98" s="317" t="s">
        <v>248</v>
      </c>
      <c r="F98" s="298"/>
      <c r="G98" s="298"/>
      <c r="H98" s="298"/>
      <c r="I98" s="144"/>
      <c r="J98" s="298"/>
      <c r="K98" s="295"/>
      <c r="L98" s="285"/>
    </row>
    <row r="99" spans="3:12" ht="15">
      <c r="C99" s="292"/>
      <c r="D99" s="299"/>
      <c r="E99" s="317" t="s">
        <v>249</v>
      </c>
      <c r="F99" s="298"/>
      <c r="G99" s="298"/>
      <c r="H99" s="298"/>
      <c r="I99" s="144"/>
      <c r="J99" s="298"/>
      <c r="K99" s="295"/>
      <c r="L99" s="285"/>
    </row>
    <row r="100" spans="3:12" ht="15">
      <c r="C100" s="292"/>
      <c r="D100" s="299"/>
      <c r="E100" s="298"/>
      <c r="F100" s="298"/>
      <c r="G100" s="298"/>
      <c r="H100" s="298"/>
      <c r="I100" s="144"/>
      <c r="J100" s="298"/>
      <c r="K100" s="295"/>
      <c r="L100" s="285"/>
    </row>
    <row r="101" spans="3:12" ht="15">
      <c r="C101" s="292"/>
      <c r="D101" s="299"/>
      <c r="E101" s="316" t="s">
        <v>250</v>
      </c>
      <c r="F101" s="298"/>
      <c r="G101" s="298"/>
      <c r="H101" s="298"/>
      <c r="I101" s="144"/>
      <c r="J101" s="298"/>
      <c r="K101" s="295"/>
      <c r="L101" s="285"/>
    </row>
    <row r="102" spans="3:12" ht="15">
      <c r="C102" s="292"/>
      <c r="D102" s="299"/>
      <c r="E102" s="298"/>
      <c r="F102" s="298"/>
      <c r="G102" s="298"/>
      <c r="H102" s="298"/>
      <c r="I102" s="144"/>
      <c r="J102" s="298"/>
      <c r="K102" s="295"/>
      <c r="L102" s="285"/>
    </row>
    <row r="103" spans="3:12" ht="15">
      <c r="C103" s="292"/>
      <c r="D103" s="299"/>
      <c r="E103" s="317" t="s">
        <v>251</v>
      </c>
      <c r="F103" s="298"/>
      <c r="G103" s="298"/>
      <c r="H103" s="298"/>
      <c r="I103" s="144"/>
      <c r="J103" s="298"/>
      <c r="K103" s="295"/>
      <c r="L103" s="285"/>
    </row>
    <row r="104" spans="3:12" ht="15">
      <c r="C104" s="292"/>
      <c r="D104" s="299"/>
      <c r="E104" s="298"/>
      <c r="F104" s="298"/>
      <c r="G104" s="298"/>
      <c r="H104" s="298"/>
      <c r="I104" s="144"/>
      <c r="J104" s="298"/>
      <c r="K104" s="295"/>
      <c r="L104" s="285"/>
    </row>
    <row r="105" spans="3:12" ht="15">
      <c r="C105" s="292"/>
      <c r="D105" s="299"/>
      <c r="E105" s="298"/>
      <c r="F105" s="298"/>
      <c r="G105" s="298"/>
      <c r="H105" s="298"/>
      <c r="I105" s="144"/>
      <c r="J105" s="298"/>
      <c r="K105" s="295"/>
      <c r="L105" s="285"/>
    </row>
    <row r="106" spans="3:12" ht="15">
      <c r="C106" s="292"/>
      <c r="D106" s="299"/>
      <c r="E106" s="316" t="s">
        <v>252</v>
      </c>
      <c r="F106" s="298"/>
      <c r="G106" s="298"/>
      <c r="H106" s="298"/>
      <c r="I106" s="144"/>
      <c r="J106" s="298"/>
      <c r="K106" s="295"/>
      <c r="L106" s="285"/>
    </row>
    <row r="107" spans="3:15" ht="17.25" customHeight="1">
      <c r="C107" s="292"/>
      <c r="D107" s="296"/>
      <c r="E107" s="298"/>
      <c r="F107" s="303"/>
      <c r="G107" s="304"/>
      <c r="H107" s="130"/>
      <c r="I107" s="318"/>
      <c r="J107" s="319"/>
      <c r="K107" s="295"/>
      <c r="L107" s="285"/>
      <c r="O107" s="1"/>
    </row>
    <row r="108" spans="3:15" ht="12" customHeight="1">
      <c r="C108" s="292"/>
      <c r="D108" s="296"/>
      <c r="E108" s="317" t="s">
        <v>253</v>
      </c>
      <c r="F108" s="303"/>
      <c r="G108" s="304"/>
      <c r="H108" s="130"/>
      <c r="I108" s="318"/>
      <c r="J108" s="319"/>
      <c r="K108" s="295"/>
      <c r="L108" s="285"/>
      <c r="O108" s="1"/>
    </row>
    <row r="109" spans="3:13" ht="15">
      <c r="C109" s="292"/>
      <c r="D109" s="299"/>
      <c r="E109" s="298" t="s">
        <v>254</v>
      </c>
      <c r="F109" s="303"/>
      <c r="G109" s="320"/>
      <c r="H109" s="132"/>
      <c r="I109" s="321"/>
      <c r="J109" s="298"/>
      <c r="K109" s="295"/>
      <c r="L109" s="285"/>
      <c r="M109" s="322"/>
    </row>
    <row r="110" spans="3:13" ht="15">
      <c r="C110" s="292"/>
      <c r="D110" s="299"/>
      <c r="E110" s="298"/>
      <c r="F110" s="298"/>
      <c r="G110" s="132"/>
      <c r="H110" s="298"/>
      <c r="I110" s="304"/>
      <c r="J110" s="323"/>
      <c r="K110" s="295"/>
      <c r="L110" s="285"/>
      <c r="M110" s="322"/>
    </row>
    <row r="111" spans="3:12" ht="17.25" customHeight="1">
      <c r="C111" s="292"/>
      <c r="D111" s="296"/>
      <c r="E111" s="316" t="s">
        <v>255</v>
      </c>
      <c r="F111" s="298"/>
      <c r="G111" s="304"/>
      <c r="H111" s="132"/>
      <c r="I111" s="324"/>
      <c r="J111" s="324"/>
      <c r="K111" s="295"/>
      <c r="L111" s="285"/>
    </row>
    <row r="112" spans="2:12" ht="14.25" customHeight="1">
      <c r="B112" s="302"/>
      <c r="C112" s="292"/>
      <c r="D112" s="298"/>
      <c r="E112" s="113"/>
      <c r="F112" s="298"/>
      <c r="G112" s="304"/>
      <c r="H112" s="132"/>
      <c r="I112" s="324"/>
      <c r="J112" s="324"/>
      <c r="K112" s="295"/>
      <c r="L112" s="285"/>
    </row>
    <row r="113" spans="3:12" ht="15">
      <c r="C113" s="292"/>
      <c r="D113" s="298"/>
      <c r="E113" s="317" t="s">
        <v>256</v>
      </c>
      <c r="F113" s="298"/>
      <c r="G113" s="321"/>
      <c r="H113" s="132"/>
      <c r="I113" s="324"/>
      <c r="J113" s="324"/>
      <c r="K113" s="295"/>
      <c r="L113" s="285"/>
    </row>
    <row r="114" spans="2:12" ht="15.75" customHeight="1">
      <c r="B114" s="302"/>
      <c r="C114" s="292"/>
      <c r="D114" s="298"/>
      <c r="E114" s="298" t="s">
        <v>257</v>
      </c>
      <c r="F114" s="298"/>
      <c r="G114" s="304"/>
      <c r="H114" s="132"/>
      <c r="I114" s="325"/>
      <c r="J114" s="324"/>
      <c r="K114" s="295"/>
      <c r="L114" s="285"/>
    </row>
    <row r="115" spans="2:12" ht="15">
      <c r="B115" s="302"/>
      <c r="C115" s="292"/>
      <c r="D115" s="298"/>
      <c r="E115" s="298"/>
      <c r="F115" s="298"/>
      <c r="G115" s="304"/>
      <c r="H115" s="132"/>
      <c r="I115" s="324"/>
      <c r="J115" s="324"/>
      <c r="K115" s="295"/>
      <c r="L115" s="285"/>
    </row>
    <row r="116" spans="3:12" ht="15" hidden="1">
      <c r="C116" s="292"/>
      <c r="D116" s="298"/>
      <c r="E116" s="298"/>
      <c r="F116" s="298"/>
      <c r="G116" s="304"/>
      <c r="H116" s="132"/>
      <c r="I116" s="324"/>
      <c r="J116" s="324"/>
      <c r="K116" s="295"/>
      <c r="L116" s="285"/>
    </row>
    <row r="117" spans="3:12" ht="15">
      <c r="C117" s="292"/>
      <c r="D117" s="298"/>
      <c r="E117" s="316" t="s">
        <v>258</v>
      </c>
      <c r="F117" s="298"/>
      <c r="G117" s="304"/>
      <c r="H117" s="326"/>
      <c r="I117" s="324"/>
      <c r="J117" s="324"/>
      <c r="K117" s="295"/>
      <c r="L117" s="285"/>
    </row>
    <row r="118" spans="3:12" ht="15">
      <c r="C118" s="292"/>
      <c r="D118" s="298"/>
      <c r="E118" s="298"/>
      <c r="F118" s="298"/>
      <c r="G118" s="304"/>
      <c r="H118" s="132"/>
      <c r="I118" s="324"/>
      <c r="J118" s="324"/>
      <c r="K118" s="295"/>
      <c r="L118" s="285"/>
    </row>
    <row r="119" spans="3:12" ht="15">
      <c r="C119" s="292"/>
      <c r="D119" s="298"/>
      <c r="E119" s="317" t="s">
        <v>259</v>
      </c>
      <c r="F119" s="298"/>
      <c r="G119" s="304"/>
      <c r="H119" s="132"/>
      <c r="I119" s="324"/>
      <c r="J119" s="324"/>
      <c r="K119" s="295"/>
      <c r="L119" s="285"/>
    </row>
    <row r="120" spans="3:12" ht="15">
      <c r="C120" s="292"/>
      <c r="D120" s="298"/>
      <c r="E120" s="298"/>
      <c r="F120" s="298"/>
      <c r="G120" s="304"/>
      <c r="H120" s="132"/>
      <c r="I120" s="324"/>
      <c r="J120" s="324"/>
      <c r="K120" s="295"/>
      <c r="L120" s="285"/>
    </row>
    <row r="121" spans="3:12" ht="15">
      <c r="C121" s="292"/>
      <c r="D121" s="298"/>
      <c r="E121" s="316" t="s">
        <v>260</v>
      </c>
      <c r="F121" s="298"/>
      <c r="G121" s="304"/>
      <c r="H121" s="132"/>
      <c r="I121" s="324"/>
      <c r="J121" s="324"/>
      <c r="K121" s="295"/>
      <c r="L121" s="285"/>
    </row>
    <row r="122" spans="3:12" ht="15">
      <c r="C122" s="292"/>
      <c r="D122" s="298"/>
      <c r="E122" s="298"/>
      <c r="F122" s="298"/>
      <c r="G122" s="304"/>
      <c r="H122" s="132"/>
      <c r="I122" s="324"/>
      <c r="J122" s="324"/>
      <c r="K122" s="295"/>
      <c r="L122" s="285"/>
    </row>
    <row r="123" spans="3:12" ht="15">
      <c r="C123" s="292"/>
      <c r="D123" s="298"/>
      <c r="E123" s="316" t="s">
        <v>261</v>
      </c>
      <c r="F123" s="298"/>
      <c r="G123" s="304"/>
      <c r="H123" s="132"/>
      <c r="I123" s="324"/>
      <c r="J123" s="324"/>
      <c r="K123" s="295"/>
      <c r="L123" s="285"/>
    </row>
    <row r="124" spans="3:12" ht="15">
      <c r="C124" s="292"/>
      <c r="D124" s="298"/>
      <c r="E124" s="298"/>
      <c r="F124" s="298"/>
      <c r="G124" s="304"/>
      <c r="H124" s="132"/>
      <c r="I124" s="324"/>
      <c r="J124" s="324"/>
      <c r="K124" s="295"/>
      <c r="L124" s="285"/>
    </row>
    <row r="125" spans="3:12" ht="15">
      <c r="C125" s="292"/>
      <c r="D125" s="298"/>
      <c r="E125" s="317" t="s">
        <v>262</v>
      </c>
      <c r="F125" s="298"/>
      <c r="G125" s="304"/>
      <c r="H125" s="132"/>
      <c r="I125" s="324"/>
      <c r="J125" s="324"/>
      <c r="K125" s="295"/>
      <c r="L125" s="285"/>
    </row>
    <row r="126" spans="3:12" ht="15">
      <c r="C126" s="292"/>
      <c r="D126" s="298"/>
      <c r="E126" s="298" t="s">
        <v>263</v>
      </c>
      <c r="F126" s="298"/>
      <c r="G126" s="304"/>
      <c r="H126" s="132"/>
      <c r="I126" s="324"/>
      <c r="J126" s="324"/>
      <c r="K126" s="295"/>
      <c r="L126" s="285"/>
    </row>
    <row r="127" spans="3:12" ht="15">
      <c r="C127" s="292"/>
      <c r="D127" s="298"/>
      <c r="E127" s="298" t="s">
        <v>264</v>
      </c>
      <c r="F127" s="298"/>
      <c r="G127" s="304"/>
      <c r="H127" s="132"/>
      <c r="I127" s="324"/>
      <c r="J127" s="324"/>
      <c r="K127" s="295"/>
      <c r="L127" s="285"/>
    </row>
    <row r="128" spans="3:12" ht="15">
      <c r="C128" s="292"/>
      <c r="D128" s="298"/>
      <c r="F128" s="298"/>
      <c r="G128" s="304"/>
      <c r="H128" s="132"/>
      <c r="I128" s="324"/>
      <c r="J128" s="324"/>
      <c r="K128" s="295"/>
      <c r="L128" s="285"/>
    </row>
    <row r="129" spans="3:12" ht="15">
      <c r="C129" s="292"/>
      <c r="D129" s="304"/>
      <c r="E129" s="130" t="s">
        <v>265</v>
      </c>
      <c r="F129" s="298"/>
      <c r="G129" s="298"/>
      <c r="H129" s="324"/>
      <c r="I129" s="324"/>
      <c r="J129" s="324"/>
      <c r="K129" s="295"/>
      <c r="L129" s="285"/>
    </row>
    <row r="130" spans="3:12" ht="15">
      <c r="C130" s="292"/>
      <c r="D130" s="304"/>
      <c r="E130" s="304"/>
      <c r="F130" s="298"/>
      <c r="G130" s="298"/>
      <c r="H130" s="324"/>
      <c r="I130" s="324"/>
      <c r="J130" s="324"/>
      <c r="K130" s="295"/>
      <c r="L130" s="285"/>
    </row>
    <row r="131" spans="3:12" ht="15">
      <c r="C131" s="292"/>
      <c r="D131" s="304"/>
      <c r="E131" s="304" t="s">
        <v>266</v>
      </c>
      <c r="F131" s="298"/>
      <c r="G131" s="298"/>
      <c r="H131" s="324"/>
      <c r="I131" s="324"/>
      <c r="J131" s="324"/>
      <c r="K131" s="295"/>
      <c r="L131" s="285"/>
    </row>
    <row r="132" spans="3:12" ht="15">
      <c r="C132" s="292"/>
      <c r="D132" s="304"/>
      <c r="E132" s="304" t="s">
        <v>257</v>
      </c>
      <c r="F132" s="298"/>
      <c r="G132" s="298"/>
      <c r="H132" s="324"/>
      <c r="I132" s="324"/>
      <c r="J132" s="324"/>
      <c r="K132" s="295"/>
      <c r="L132" s="285"/>
    </row>
    <row r="133" spans="3:12" ht="15">
      <c r="C133" s="292"/>
      <c r="D133" s="304"/>
      <c r="E133" s="304"/>
      <c r="F133" s="298"/>
      <c r="G133" s="298"/>
      <c r="H133" s="324"/>
      <c r="I133" s="324"/>
      <c r="J133" s="324"/>
      <c r="K133" s="295"/>
      <c r="L133" s="285"/>
    </row>
    <row r="134" spans="3:12" ht="15">
      <c r="C134" s="292"/>
      <c r="D134" s="304"/>
      <c r="E134" s="304" t="s">
        <v>267</v>
      </c>
      <c r="F134" s="298"/>
      <c r="G134" s="298"/>
      <c r="H134" s="324"/>
      <c r="I134" s="324"/>
      <c r="J134" s="324"/>
      <c r="K134" s="295"/>
      <c r="L134" s="285"/>
    </row>
    <row r="135" spans="3:12" ht="15">
      <c r="C135" s="292"/>
      <c r="D135" s="304"/>
      <c r="E135" s="304" t="s">
        <v>268</v>
      </c>
      <c r="F135" s="298"/>
      <c r="G135" s="298"/>
      <c r="H135" s="324"/>
      <c r="I135" s="324"/>
      <c r="J135" s="324"/>
      <c r="K135" s="295"/>
      <c r="L135" s="285"/>
    </row>
    <row r="136" spans="3:12" ht="15">
      <c r="C136" s="292"/>
      <c r="D136" s="304"/>
      <c r="E136" s="304" t="s">
        <v>269</v>
      </c>
      <c r="F136" s="298"/>
      <c r="G136" s="298"/>
      <c r="H136" s="324"/>
      <c r="I136" s="324"/>
      <c r="J136" s="324"/>
      <c r="K136" s="295"/>
      <c r="L136" s="285"/>
    </row>
    <row r="137" spans="3:12" ht="15">
      <c r="C137" s="292"/>
      <c r="D137" s="304"/>
      <c r="E137" s="304"/>
      <c r="F137" s="298"/>
      <c r="G137" s="298"/>
      <c r="H137" s="324"/>
      <c r="I137" s="324"/>
      <c r="J137" s="324"/>
      <c r="K137" s="295"/>
      <c r="L137" s="285"/>
    </row>
    <row r="138" spans="3:12" ht="15">
      <c r="C138" s="292"/>
      <c r="D138" s="304"/>
      <c r="E138" s="130" t="s">
        <v>270</v>
      </c>
      <c r="F138" s="298"/>
      <c r="G138" s="298"/>
      <c r="H138" s="324"/>
      <c r="I138" s="324"/>
      <c r="J138" s="324"/>
      <c r="K138" s="295"/>
      <c r="L138" s="285"/>
    </row>
    <row r="139" spans="3:12" ht="15">
      <c r="C139" s="292"/>
      <c r="D139" s="304"/>
      <c r="E139" s="304"/>
      <c r="F139" s="298"/>
      <c r="G139" s="298"/>
      <c r="H139" s="324"/>
      <c r="I139" s="324"/>
      <c r="J139" s="324"/>
      <c r="K139" s="295"/>
      <c r="L139" s="285"/>
    </row>
    <row r="140" spans="3:12" ht="15">
      <c r="C140" s="292"/>
      <c r="D140" s="304"/>
      <c r="E140" s="304" t="s">
        <v>271</v>
      </c>
      <c r="F140" s="298"/>
      <c r="G140" s="298"/>
      <c r="H140" s="324"/>
      <c r="I140" s="324"/>
      <c r="J140" s="324"/>
      <c r="K140" s="295"/>
      <c r="L140" s="285"/>
    </row>
    <row r="141" spans="3:12" ht="15">
      <c r="C141" s="292"/>
      <c r="D141" s="304"/>
      <c r="E141" s="304" t="s">
        <v>272</v>
      </c>
      <c r="F141" s="298"/>
      <c r="G141" s="298"/>
      <c r="H141" s="324"/>
      <c r="I141" s="324"/>
      <c r="J141" s="324"/>
      <c r="K141" s="295"/>
      <c r="L141" s="285"/>
    </row>
    <row r="142" spans="3:12" ht="15">
      <c r="C142" s="292"/>
      <c r="D142" s="304"/>
      <c r="E142" s="304"/>
      <c r="F142" s="298"/>
      <c r="G142" s="298"/>
      <c r="H142" s="324"/>
      <c r="I142" s="324"/>
      <c r="J142" s="324"/>
      <c r="K142" s="295"/>
      <c r="L142" s="285"/>
    </row>
    <row r="143" spans="3:12" ht="15">
      <c r="C143" s="292"/>
      <c r="D143" s="304"/>
      <c r="E143" s="304" t="s">
        <v>273</v>
      </c>
      <c r="F143" s="298"/>
      <c r="G143" s="298"/>
      <c r="H143" s="324"/>
      <c r="I143" s="324"/>
      <c r="J143" s="324"/>
      <c r="K143" s="295"/>
      <c r="L143" s="285"/>
    </row>
    <row r="144" spans="3:12" ht="15">
      <c r="C144" s="292"/>
      <c r="D144" s="304"/>
      <c r="E144" s="304" t="s">
        <v>274</v>
      </c>
      <c r="F144" s="298"/>
      <c r="G144" s="298"/>
      <c r="H144" s="324"/>
      <c r="I144" s="324"/>
      <c r="J144" s="324"/>
      <c r="K144" s="295"/>
      <c r="L144" s="285"/>
    </row>
    <row r="145" spans="3:12" ht="15">
      <c r="C145" s="292"/>
      <c r="D145" s="304"/>
      <c r="E145" s="304" t="s">
        <v>275</v>
      </c>
      <c r="F145" s="298"/>
      <c r="G145" s="298"/>
      <c r="H145" s="324"/>
      <c r="I145" s="324"/>
      <c r="J145" s="324"/>
      <c r="K145" s="295"/>
      <c r="L145" s="285"/>
    </row>
    <row r="146" spans="3:12" ht="15">
      <c r="C146" s="292"/>
      <c r="D146" s="304"/>
      <c r="E146" s="304"/>
      <c r="F146" s="298"/>
      <c r="G146" s="298"/>
      <c r="H146" s="324"/>
      <c r="I146" s="324"/>
      <c r="J146" s="324"/>
      <c r="K146" s="295"/>
      <c r="L146" s="285"/>
    </row>
    <row r="147" spans="3:12" ht="15">
      <c r="C147" s="292"/>
      <c r="D147" s="304"/>
      <c r="K147" s="295"/>
      <c r="L147" s="285"/>
    </row>
    <row r="148" spans="3:12" ht="15.75" thickBot="1">
      <c r="C148" s="310"/>
      <c r="D148" s="312"/>
      <c r="E148" s="312"/>
      <c r="F148" s="327"/>
      <c r="G148" s="327"/>
      <c r="H148" s="328"/>
      <c r="I148" s="328"/>
      <c r="J148" s="328"/>
      <c r="K148" s="314"/>
      <c r="L148" s="285"/>
    </row>
    <row r="149" ht="15" thickTop="1">
      <c r="D149" s="329"/>
    </row>
    <row r="150" ht="14.25">
      <c r="I150" s="330"/>
    </row>
    <row r="151" ht="14.25">
      <c r="I151" s="330"/>
    </row>
    <row r="152" spans="5:9" ht="14.25">
      <c r="E152" s="331"/>
      <c r="F152" s="332"/>
      <c r="G152" s="333"/>
      <c r="H152" s="334"/>
      <c r="I152" s="285"/>
    </row>
    <row r="153" spans="5:14" ht="14.25">
      <c r="E153" s="331"/>
      <c r="F153" s="332"/>
      <c r="G153" s="333"/>
      <c r="H153" s="334"/>
      <c r="I153" s="285"/>
      <c r="N153" s="335"/>
    </row>
    <row r="154" spans="9:14" ht="14.25">
      <c r="I154" s="336"/>
      <c r="N154" s="335"/>
    </row>
    <row r="155" spans="9:14" ht="14.25">
      <c r="I155" s="336"/>
      <c r="N155" s="335"/>
    </row>
    <row r="156" spans="9:14" ht="15">
      <c r="I156" s="336"/>
      <c r="N156" s="337"/>
    </row>
    <row r="157" spans="9:14" ht="15">
      <c r="I157" s="336"/>
      <c r="N157" s="337"/>
    </row>
    <row r="158" spans="9:14" ht="15">
      <c r="I158" s="336"/>
      <c r="N158" s="337"/>
    </row>
    <row r="159" spans="9:14" ht="15">
      <c r="I159" s="336"/>
      <c r="N159" s="337"/>
    </row>
    <row r="160" spans="9:14" ht="15">
      <c r="I160" s="336"/>
      <c r="N160" s="337"/>
    </row>
    <row r="161" spans="9:14" ht="15">
      <c r="I161" s="336"/>
      <c r="N161" s="337"/>
    </row>
    <row r="162" spans="9:14" ht="14.25">
      <c r="I162" s="336"/>
      <c r="N162" s="335"/>
    </row>
    <row r="163" spans="9:14" ht="14.25">
      <c r="I163" s="336"/>
      <c r="N163" s="335"/>
    </row>
    <row r="164" spans="9:14" ht="14.25">
      <c r="I164" s="336"/>
      <c r="N164" s="335"/>
    </row>
    <row r="165" spans="9:14" ht="14.25">
      <c r="I165" s="336"/>
      <c r="N165" s="335"/>
    </row>
    <row r="166" ht="14.25">
      <c r="I166" s="338"/>
    </row>
  </sheetData>
  <sheetProtection/>
  <mergeCells count="4">
    <mergeCell ref="D6:K6"/>
    <mergeCell ref="D7:K7"/>
    <mergeCell ref="D8:K8"/>
    <mergeCell ref="D9:K9"/>
  </mergeCells>
  <printOptions/>
  <pageMargins left="0.5118110236220472" right="0.5118110236220472" top="0.35433070866141736" bottom="0.7480314960629921" header="0.31496062992125984" footer="0.31496062992125984"/>
  <pageSetup horizontalDpi="600" verticalDpi="600" orientation="portrait" scale="60" r:id="rId2"/>
  <headerFooter alignWithMargins="0">
    <oddFooter>&amp;CPágina 1 de 1</oddFooter>
  </headerFooter>
  <rowBreaks count="1" manualBreakCount="1">
    <brk id="149" min="1" max="11" man="1"/>
  </rowBreaks>
  <drawing r:id="rId1"/>
</worksheet>
</file>

<file path=xl/worksheets/sheet7.xml><?xml version="1.0" encoding="utf-8"?>
<worksheet xmlns="http://schemas.openxmlformats.org/spreadsheetml/2006/main" xmlns:r="http://schemas.openxmlformats.org/officeDocument/2006/relationships">
  <dimension ref="A2:E296"/>
  <sheetViews>
    <sheetView zoomScalePageLayoutView="0" workbookViewId="0" topLeftCell="A4">
      <pane xSplit="2" ySplit="10" topLeftCell="C14" activePane="bottomRight" state="frozen"/>
      <selection pane="topLeft" activeCell="A4" sqref="A4"/>
      <selection pane="topRight" activeCell="C4" sqref="C4"/>
      <selection pane="bottomLeft" activeCell="A14" sqref="A14"/>
      <selection pane="bottomRight" activeCell="D33" sqref="D33"/>
    </sheetView>
  </sheetViews>
  <sheetFormatPr defaultColWidth="11.421875" defaultRowHeight="12.75"/>
  <cols>
    <col min="1" max="1" width="11.421875" style="142" customWidth="1"/>
    <col min="2" max="2" width="70.57421875" style="142" customWidth="1"/>
    <col min="3" max="3" width="25.57421875" style="142" bestFit="1" customWidth="1"/>
    <col min="4" max="4" width="4.57421875" style="142" customWidth="1"/>
    <col min="5" max="5" width="25.57421875" style="142" bestFit="1" customWidth="1"/>
    <col min="6" max="16384" width="11.421875" style="142" customWidth="1"/>
  </cols>
  <sheetData>
    <row r="1" ht="15.75" thickBot="1"/>
    <row r="2" spans="1:5" s="113" customFormat="1" ht="15.75" thickTop="1">
      <c r="A2" s="131"/>
      <c r="B2" s="339"/>
      <c r="C2" s="340"/>
      <c r="D2" s="340"/>
      <c r="E2" s="341"/>
    </row>
    <row r="3" spans="1:5" s="113" customFormat="1" ht="15">
      <c r="A3" s="131"/>
      <c r="B3" s="342"/>
      <c r="C3" s="343"/>
      <c r="D3" s="343"/>
      <c r="E3" s="344"/>
    </row>
    <row r="4" spans="1:5" s="113" customFormat="1" ht="15">
      <c r="A4" s="131"/>
      <c r="B4" s="342"/>
      <c r="C4" s="343"/>
      <c r="D4" s="343"/>
      <c r="E4" s="344"/>
    </row>
    <row r="5" spans="1:5" s="113" customFormat="1" ht="15">
      <c r="A5" s="131"/>
      <c r="B5" s="342"/>
      <c r="C5" s="343"/>
      <c r="D5" s="343"/>
      <c r="E5" s="344"/>
    </row>
    <row r="6" spans="1:5" s="113" customFormat="1" ht="15">
      <c r="A6" s="131"/>
      <c r="B6" s="342"/>
      <c r="C6" s="345"/>
      <c r="D6" s="345"/>
      <c r="E6" s="344"/>
    </row>
    <row r="7" spans="1:5" s="113" customFormat="1" ht="15">
      <c r="A7" s="131"/>
      <c r="B7" s="608" t="s">
        <v>276</v>
      </c>
      <c r="C7" s="609"/>
      <c r="D7" s="609"/>
      <c r="E7" s="610"/>
    </row>
    <row r="8" spans="1:5" s="113" customFormat="1" ht="15">
      <c r="A8" s="131"/>
      <c r="B8" s="608" t="s">
        <v>398</v>
      </c>
      <c r="C8" s="609"/>
      <c r="D8" s="609"/>
      <c r="E8" s="610"/>
    </row>
    <row r="9" spans="1:5" s="113" customFormat="1" ht="15">
      <c r="A9" s="131"/>
      <c r="B9" s="608" t="s">
        <v>277</v>
      </c>
      <c r="C9" s="609"/>
      <c r="D9" s="609"/>
      <c r="E9" s="610"/>
    </row>
    <row r="10" spans="1:5" s="113" customFormat="1" ht="15.75" thickBot="1">
      <c r="A10" s="131"/>
      <c r="B10" s="346"/>
      <c r="C10" s="347"/>
      <c r="D10" s="347"/>
      <c r="E10" s="348"/>
    </row>
    <row r="11" spans="2:5" s="131" customFormat="1" ht="15.75" thickTop="1">
      <c r="B11" s="317"/>
      <c r="C11" s="317"/>
      <c r="D11" s="317"/>
      <c r="E11" s="317"/>
    </row>
    <row r="12" spans="2:5" s="131" customFormat="1" ht="15">
      <c r="B12" s="317"/>
      <c r="C12" s="317"/>
      <c r="D12" s="317"/>
      <c r="E12" s="317"/>
    </row>
    <row r="13" spans="2:5" s="131" customFormat="1" ht="15">
      <c r="B13" s="317"/>
      <c r="C13" s="350">
        <v>2022</v>
      </c>
      <c r="D13" s="349"/>
      <c r="E13" s="350">
        <v>2021</v>
      </c>
    </row>
    <row r="14" ht="15">
      <c r="B14" s="351" t="s">
        <v>278</v>
      </c>
    </row>
    <row r="15" ht="15">
      <c r="B15" s="352"/>
    </row>
    <row r="16" ht="49.5" customHeight="1">
      <c r="B16" s="352" t="s">
        <v>399</v>
      </c>
    </row>
    <row r="17" ht="15">
      <c r="B17" s="352"/>
    </row>
    <row r="18" ht="15">
      <c r="B18" s="352"/>
    </row>
    <row r="19" ht="15">
      <c r="B19" s="353" t="s">
        <v>279</v>
      </c>
    </row>
    <row r="20" spans="1:5" s="131" customFormat="1" ht="15">
      <c r="A20" s="142"/>
      <c r="B20" s="352" t="s">
        <v>280</v>
      </c>
      <c r="C20" s="354">
        <v>28013039.29</v>
      </c>
      <c r="D20" s="350"/>
      <c r="E20" s="355">
        <v>21606097</v>
      </c>
    </row>
    <row r="21" spans="1:5" s="131" customFormat="1" ht="15" customHeight="1">
      <c r="A21" s="142"/>
      <c r="B21" s="352" t="s">
        <v>281</v>
      </c>
      <c r="C21" s="354">
        <v>217073709.74</v>
      </c>
      <c r="D21" s="350"/>
      <c r="E21" s="355">
        <v>465048053</v>
      </c>
    </row>
    <row r="22" spans="1:5" s="131" customFormat="1" ht="13.5" customHeight="1">
      <c r="A22" s="142"/>
      <c r="B22" s="352" t="s">
        <v>282</v>
      </c>
      <c r="C22" s="354">
        <v>53263431.03</v>
      </c>
      <c r="D22" s="350"/>
      <c r="E22" s="355">
        <v>89443371</v>
      </c>
    </row>
    <row r="23" spans="1:5" s="131" customFormat="1" ht="15" hidden="1">
      <c r="A23" s="142"/>
      <c r="B23" s="352" t="s">
        <v>283</v>
      </c>
      <c r="C23" s="356">
        <v>0</v>
      </c>
      <c r="D23" s="350"/>
      <c r="E23" s="356">
        <v>0</v>
      </c>
    </row>
    <row r="24" spans="1:5" s="131" customFormat="1" ht="15" hidden="1">
      <c r="A24" s="142"/>
      <c r="B24" s="352" t="s">
        <v>284</v>
      </c>
      <c r="C24" s="356">
        <v>0</v>
      </c>
      <c r="D24" s="350"/>
      <c r="E24" s="355">
        <v>0</v>
      </c>
    </row>
    <row r="25" spans="1:5" s="131" customFormat="1" ht="15">
      <c r="A25" s="142"/>
      <c r="B25" s="352" t="s">
        <v>285</v>
      </c>
      <c r="C25" s="354">
        <v>150000</v>
      </c>
      <c r="D25" s="350"/>
      <c r="E25" s="357">
        <v>150000</v>
      </c>
    </row>
    <row r="26" spans="1:5" s="131" customFormat="1" ht="15.75" thickBot="1">
      <c r="A26" s="142"/>
      <c r="B26" s="358" t="s">
        <v>286</v>
      </c>
      <c r="C26" s="359">
        <f>SUM(C20:C25)</f>
        <v>298500180.06</v>
      </c>
      <c r="D26" s="349"/>
      <c r="E26" s="360">
        <f>SUM(E20:E25)</f>
        <v>576247521</v>
      </c>
    </row>
    <row r="27" spans="1:5" s="131" customFormat="1" ht="15.75" thickTop="1">
      <c r="A27" s="142"/>
      <c r="B27" s="611"/>
      <c r="C27" s="611"/>
      <c r="D27" s="350"/>
      <c r="E27" s="142"/>
    </row>
    <row r="28" spans="1:5" s="131" customFormat="1" ht="15">
      <c r="A28" s="142"/>
      <c r="B28" s="351"/>
      <c r="C28" s="361"/>
      <c r="D28" s="361"/>
      <c r="E28" s="142"/>
    </row>
    <row r="29" spans="1:5" s="131" customFormat="1" ht="15">
      <c r="A29" s="142"/>
      <c r="B29" s="142"/>
      <c r="C29" s="142"/>
      <c r="D29" s="142"/>
      <c r="E29" s="142"/>
    </row>
    <row r="30" spans="2:5" ht="15">
      <c r="B30" s="351"/>
      <c r="C30" s="362"/>
      <c r="D30" s="363"/>
      <c r="E30" s="362"/>
    </row>
    <row r="31" ht="15">
      <c r="B31" s="351" t="s">
        <v>287</v>
      </c>
    </row>
    <row r="32" ht="15">
      <c r="B32" s="351"/>
    </row>
    <row r="33" ht="45">
      <c r="B33" s="352" t="s">
        <v>414</v>
      </c>
    </row>
    <row r="35" spans="2:5" ht="15">
      <c r="B35" s="353" t="s">
        <v>279</v>
      </c>
      <c r="C35" s="349"/>
      <c r="D35" s="349"/>
      <c r="E35" s="349"/>
    </row>
    <row r="36" spans="2:5" ht="15">
      <c r="B36" s="352" t="s">
        <v>288</v>
      </c>
      <c r="C36" s="364">
        <v>811554998.97</v>
      </c>
      <c r="E36" s="355">
        <v>279493592</v>
      </c>
    </row>
    <row r="37" spans="2:5" ht="15" customHeight="1" hidden="1">
      <c r="B37" s="352" t="s">
        <v>289</v>
      </c>
      <c r="C37" s="362"/>
      <c r="E37" s="362"/>
    </row>
    <row r="38" spans="2:5" ht="15" customHeight="1" hidden="1">
      <c r="B38" s="352" t="s">
        <v>290</v>
      </c>
      <c r="C38" s="362"/>
      <c r="E38" s="362"/>
    </row>
    <row r="39" spans="2:5" ht="15" customHeight="1" hidden="1">
      <c r="B39" s="352" t="s">
        <v>291</v>
      </c>
      <c r="C39" s="362"/>
      <c r="E39" s="362"/>
    </row>
    <row r="40" spans="2:5" ht="15" customHeight="1">
      <c r="B40" s="352" t="s">
        <v>292</v>
      </c>
      <c r="C40" s="365">
        <v>247003054.14</v>
      </c>
      <c r="E40" s="365">
        <v>260416818</v>
      </c>
    </row>
    <row r="41" spans="2:5" ht="15" customHeight="1" thickBot="1">
      <c r="B41" s="351" t="s">
        <v>293</v>
      </c>
      <c r="C41" s="366">
        <f>SUM(C36:C40)</f>
        <v>1058558053.11</v>
      </c>
      <c r="D41" s="358"/>
      <c r="E41" s="366">
        <f>SUM(E36:E40)</f>
        <v>539910410</v>
      </c>
    </row>
    <row r="42" spans="2:5" ht="15" customHeight="1" thickTop="1">
      <c r="B42" s="352"/>
      <c r="C42" s="362"/>
      <c r="E42" s="362"/>
    </row>
    <row r="43" spans="2:5" ht="15" customHeight="1">
      <c r="B43" s="352"/>
      <c r="C43" s="362"/>
      <c r="E43" s="362"/>
    </row>
    <row r="46" spans="2:5" ht="15">
      <c r="B46" s="352"/>
      <c r="C46" s="367"/>
      <c r="D46" s="349"/>
      <c r="E46" s="368"/>
    </row>
    <row r="47" spans="2:5" ht="15">
      <c r="B47" s="352"/>
      <c r="C47" s="367"/>
      <c r="D47" s="349"/>
      <c r="E47" s="368"/>
    </row>
    <row r="48" spans="2:5" ht="15">
      <c r="B48" s="351" t="s">
        <v>294</v>
      </c>
      <c r="C48" s="367"/>
      <c r="D48" s="349"/>
      <c r="E48" s="368"/>
    </row>
    <row r="49" spans="2:5" ht="15">
      <c r="B49" s="352"/>
      <c r="C49" s="367"/>
      <c r="D49" s="349"/>
      <c r="E49" s="368"/>
    </row>
    <row r="50" spans="2:5" ht="15">
      <c r="B50" s="352" t="s">
        <v>295</v>
      </c>
      <c r="C50" s="367">
        <v>74107.31</v>
      </c>
      <c r="D50" s="349"/>
      <c r="E50" s="367">
        <v>284858</v>
      </c>
    </row>
    <row r="51" spans="2:5" ht="15">
      <c r="B51" s="352" t="s">
        <v>296</v>
      </c>
      <c r="C51" s="495">
        <v>0</v>
      </c>
      <c r="D51" s="370"/>
      <c r="E51" s="369">
        <v>309218</v>
      </c>
    </row>
    <row r="52" spans="2:5" ht="15">
      <c r="B52" s="371" t="s">
        <v>297</v>
      </c>
      <c r="C52" s="369">
        <v>1495830.54</v>
      </c>
      <c r="D52" s="370"/>
      <c r="E52" s="495">
        <v>0</v>
      </c>
    </row>
    <row r="53" spans="2:5" ht="15.75" thickBot="1">
      <c r="B53" s="351" t="s">
        <v>293</v>
      </c>
      <c r="C53" s="366">
        <f>SUM(C50:C52)</f>
        <v>1569937.85</v>
      </c>
      <c r="D53" s="358"/>
      <c r="E53" s="366">
        <f>SUM(E50:E52)</f>
        <v>594076</v>
      </c>
    </row>
    <row r="54" spans="2:3" ht="15.75" thickTop="1">
      <c r="B54" s="351"/>
      <c r="C54" s="372"/>
    </row>
    <row r="55" spans="2:5" ht="15">
      <c r="B55" s="351"/>
      <c r="C55" s="373"/>
      <c r="E55" s="373"/>
    </row>
    <row r="56" spans="2:3" ht="15">
      <c r="B56" s="351"/>
      <c r="C56" s="372"/>
    </row>
    <row r="57" ht="15">
      <c r="B57" s="352"/>
    </row>
    <row r="58" ht="15">
      <c r="B58" s="351" t="s">
        <v>298</v>
      </c>
    </row>
    <row r="59" ht="15">
      <c r="B59" s="352"/>
    </row>
    <row r="60" ht="83.25" customHeight="1">
      <c r="B60" s="352" t="s">
        <v>299</v>
      </c>
    </row>
    <row r="61" ht="15">
      <c r="B61" s="352"/>
    </row>
    <row r="62" ht="150" customHeight="1">
      <c r="B62" s="352" t="s">
        <v>400</v>
      </c>
    </row>
    <row r="63" ht="15">
      <c r="B63" s="352"/>
    </row>
    <row r="64" ht="15">
      <c r="B64" s="352"/>
    </row>
    <row r="65" ht="15">
      <c r="B65" s="352"/>
    </row>
    <row r="66" ht="15">
      <c r="B66" s="351" t="s">
        <v>300</v>
      </c>
    </row>
    <row r="67" ht="15">
      <c r="B67" s="352"/>
    </row>
    <row r="68" spans="1:5" s="131" customFormat="1" ht="45">
      <c r="A68" s="142"/>
      <c r="B68" s="352" t="s">
        <v>401</v>
      </c>
      <c r="C68" s="142"/>
      <c r="D68" s="142"/>
      <c r="E68" s="142"/>
    </row>
    <row r="69" spans="1:5" s="131" customFormat="1" ht="15">
      <c r="A69" s="142"/>
      <c r="B69" s="352"/>
      <c r="C69" s="142"/>
      <c r="D69" s="142"/>
      <c r="E69" s="142"/>
    </row>
    <row r="70" spans="1:5" s="131" customFormat="1" ht="15">
      <c r="A70" s="142"/>
      <c r="B70" s="353" t="s">
        <v>279</v>
      </c>
      <c r="C70" s="142"/>
      <c r="D70" s="142"/>
      <c r="E70" s="142"/>
    </row>
    <row r="71" spans="1:5" s="131" customFormat="1" ht="30">
      <c r="A71" s="142"/>
      <c r="B71" s="370" t="s">
        <v>425</v>
      </c>
      <c r="C71" s="349"/>
      <c r="D71" s="374"/>
      <c r="E71" s="349"/>
    </row>
    <row r="72" spans="1:5" s="131" customFormat="1" ht="15.75" thickBot="1">
      <c r="A72" s="142"/>
      <c r="B72" s="352" t="s">
        <v>421</v>
      </c>
      <c r="C72" s="375">
        <v>3071035.99</v>
      </c>
      <c r="D72" s="361"/>
      <c r="E72" s="375">
        <v>2557569</v>
      </c>
    </row>
    <row r="73" spans="1:5" s="131" customFormat="1" ht="15">
      <c r="A73" s="142"/>
      <c r="D73" s="142"/>
      <c r="E73" s="142"/>
    </row>
    <row r="74" spans="1:5" s="131" customFormat="1" ht="15">
      <c r="A74" s="142"/>
      <c r="B74" s="351"/>
      <c r="D74" s="142"/>
      <c r="E74" s="142"/>
    </row>
    <row r="75" spans="1:5" s="131" customFormat="1" ht="15">
      <c r="A75" s="142"/>
      <c r="B75" s="351"/>
      <c r="D75" s="142"/>
      <c r="E75" s="142"/>
    </row>
    <row r="76" spans="1:5" s="131" customFormat="1" ht="15">
      <c r="A76" s="142"/>
      <c r="B76" s="351" t="s">
        <v>301</v>
      </c>
      <c r="C76" s="142"/>
      <c r="D76" s="142"/>
      <c r="E76" s="142"/>
    </row>
    <row r="77" spans="1:5" s="131" customFormat="1" ht="17.25" customHeight="1">
      <c r="A77" s="142"/>
      <c r="B77" s="351"/>
      <c r="C77" s="142"/>
      <c r="D77" s="142"/>
      <c r="E77" s="142"/>
    </row>
    <row r="78" spans="1:5" s="131" customFormat="1" ht="45">
      <c r="A78" s="142"/>
      <c r="B78" s="352" t="s">
        <v>402</v>
      </c>
      <c r="C78" s="142"/>
      <c r="D78" s="142"/>
      <c r="E78" s="142"/>
    </row>
    <row r="79" spans="1:5" s="131" customFormat="1" ht="15">
      <c r="A79" s="142"/>
      <c r="B79" s="352"/>
      <c r="C79" s="142"/>
      <c r="D79" s="142"/>
      <c r="E79" s="142"/>
    </row>
    <row r="80" spans="1:5" s="131" customFormat="1" ht="15">
      <c r="A80" s="142"/>
      <c r="B80" s="353" t="s">
        <v>279</v>
      </c>
      <c r="C80" s="349"/>
      <c r="D80" s="374"/>
      <c r="E80" s="374"/>
    </row>
    <row r="81" spans="1:5" s="131" customFormat="1" ht="15">
      <c r="A81" s="142"/>
      <c r="B81" s="370" t="s">
        <v>302</v>
      </c>
      <c r="C81" s="495">
        <v>0</v>
      </c>
      <c r="D81" s="361"/>
      <c r="E81" s="373">
        <v>2514638</v>
      </c>
    </row>
    <row r="82" spans="1:5" s="131" customFormat="1" ht="15.75" thickBot="1">
      <c r="A82" s="142"/>
      <c r="B82" s="370" t="s">
        <v>303</v>
      </c>
      <c r="C82" s="373">
        <v>6660248.91</v>
      </c>
      <c r="D82" s="361"/>
      <c r="E82" s="373">
        <v>443900</v>
      </c>
    </row>
    <row r="83" spans="1:5" s="131" customFormat="1" ht="15.75" thickBot="1">
      <c r="A83" s="142"/>
      <c r="B83" s="376" t="s">
        <v>293</v>
      </c>
      <c r="C83" s="377">
        <f>SUM(C81:C82)</f>
        <v>6660248.91</v>
      </c>
      <c r="D83" s="358"/>
      <c r="E83" s="377">
        <f>SUM(E81:E82)</f>
        <v>2958538</v>
      </c>
    </row>
    <row r="84" spans="1:5" s="131" customFormat="1" ht="15.75" thickTop="1">
      <c r="A84" s="142"/>
      <c r="B84" s="376"/>
      <c r="C84" s="378"/>
      <c r="D84" s="379"/>
      <c r="E84" s="378"/>
    </row>
    <row r="85" spans="1:5" s="131" customFormat="1" ht="15">
      <c r="A85" s="142"/>
      <c r="B85" s="376"/>
      <c r="C85" s="378"/>
      <c r="D85" s="380"/>
      <c r="E85" s="378"/>
    </row>
    <row r="86" spans="1:5" s="131" customFormat="1" ht="15">
      <c r="A86" s="142"/>
      <c r="B86" s="353"/>
      <c r="C86" s="381"/>
      <c r="D86" s="382"/>
      <c r="E86" s="381"/>
    </row>
    <row r="87" spans="1:4" s="131" customFormat="1" ht="15">
      <c r="A87" s="142"/>
      <c r="B87" s="353"/>
      <c r="C87" s="381"/>
      <c r="D87" s="382"/>
    </row>
    <row r="88" spans="1:5" s="131" customFormat="1" ht="15">
      <c r="A88" s="142"/>
      <c r="B88" s="371"/>
      <c r="C88" s="383"/>
      <c r="D88" s="384"/>
      <c r="E88" s="385"/>
    </row>
    <row r="89" spans="2:5" ht="15">
      <c r="B89" s="371"/>
      <c r="C89" s="383"/>
      <c r="D89" s="384"/>
      <c r="E89" s="385"/>
    </row>
    <row r="90" spans="2:5" ht="15">
      <c r="B90" s="351" t="s">
        <v>304</v>
      </c>
      <c r="C90" s="383"/>
      <c r="D90" s="384"/>
      <c r="E90" s="385"/>
    </row>
    <row r="91" spans="2:5" ht="30" customHeight="1">
      <c r="B91" s="351"/>
      <c r="C91" s="383"/>
      <c r="D91" s="384"/>
      <c r="E91" s="385"/>
    </row>
    <row r="92" spans="2:5" ht="60">
      <c r="B92" s="352" t="s">
        <v>403</v>
      </c>
      <c r="C92" s="383"/>
      <c r="D92" s="384"/>
      <c r="E92" s="385"/>
    </row>
    <row r="93" spans="2:5" ht="15">
      <c r="B93" s="371"/>
      <c r="C93" s="383"/>
      <c r="D93" s="384"/>
      <c r="E93" s="385"/>
    </row>
    <row r="94" spans="2:5" ht="15">
      <c r="B94" s="371"/>
      <c r="C94" s="383"/>
      <c r="D94" s="384"/>
      <c r="E94" s="385"/>
    </row>
    <row r="95" spans="2:5" ht="15">
      <c r="B95" s="371"/>
      <c r="C95" s="383"/>
      <c r="D95" s="384"/>
      <c r="E95" s="385"/>
    </row>
    <row r="96" spans="2:5" ht="15.75" thickBot="1">
      <c r="B96" s="371" t="s">
        <v>305</v>
      </c>
      <c r="C96" s="386">
        <v>607392.04</v>
      </c>
      <c r="D96" s="384"/>
      <c r="E96" s="386">
        <v>607392</v>
      </c>
    </row>
    <row r="97" spans="2:5" ht="15">
      <c r="B97" s="371"/>
      <c r="C97" s="383"/>
      <c r="D97" s="384"/>
      <c r="E97" s="385"/>
    </row>
    <row r="98" spans="2:5" ht="15">
      <c r="B98" s="371"/>
      <c r="C98" s="383"/>
      <c r="D98" s="384"/>
      <c r="E98" s="385"/>
    </row>
    <row r="99" spans="2:5" ht="15">
      <c r="B99" s="371"/>
      <c r="C99" s="383"/>
      <c r="D99" s="384"/>
      <c r="E99" s="385"/>
    </row>
    <row r="100" ht="30">
      <c r="B100" s="351" t="s">
        <v>306</v>
      </c>
    </row>
    <row r="101" ht="15">
      <c r="B101" s="352"/>
    </row>
    <row r="102" ht="45">
      <c r="B102" s="352" t="s">
        <v>404</v>
      </c>
    </row>
    <row r="103" ht="15">
      <c r="B103" s="352"/>
    </row>
    <row r="104" spans="2:5" ht="15">
      <c r="B104" s="353" t="s">
        <v>279</v>
      </c>
      <c r="C104" s="349"/>
      <c r="D104" s="349"/>
      <c r="E104" s="349"/>
    </row>
    <row r="105" spans="2:5" ht="15.75" customHeight="1">
      <c r="B105" s="352" t="s">
        <v>289</v>
      </c>
      <c r="C105" s="367">
        <v>2797749</v>
      </c>
      <c r="D105" s="349"/>
      <c r="E105" s="367">
        <v>2797749.18</v>
      </c>
    </row>
    <row r="106" spans="2:5" ht="15" hidden="1">
      <c r="B106" s="352" t="s">
        <v>307</v>
      </c>
      <c r="C106" s="367"/>
      <c r="D106" s="349"/>
      <c r="E106" s="387">
        <v>0</v>
      </c>
    </row>
    <row r="107" spans="2:5" ht="15" hidden="1">
      <c r="B107" s="352" t="s">
        <v>291</v>
      </c>
      <c r="C107" s="367">
        <v>0</v>
      </c>
      <c r="D107" s="349"/>
      <c r="E107" s="368">
        <v>0</v>
      </c>
    </row>
    <row r="108" spans="2:5" ht="15.75" thickBot="1">
      <c r="B108" s="351" t="s">
        <v>293</v>
      </c>
      <c r="C108" s="366">
        <f>+C105</f>
        <v>2797749</v>
      </c>
      <c r="D108" s="358"/>
      <c r="E108" s="366">
        <f>+E105</f>
        <v>2797749.18</v>
      </c>
    </row>
    <row r="109" spans="2:5" ht="15.75" thickTop="1">
      <c r="B109" s="371"/>
      <c r="C109" s="383"/>
      <c r="D109" s="384"/>
      <c r="E109" s="385"/>
    </row>
    <row r="110" ht="15">
      <c r="B110" s="351"/>
    </row>
    <row r="111" spans="2:3" ht="15">
      <c r="B111" s="352" t="s">
        <v>1</v>
      </c>
      <c r="C111" s="388"/>
    </row>
    <row r="112" ht="15">
      <c r="B112" s="351" t="s">
        <v>308</v>
      </c>
    </row>
    <row r="113" ht="15">
      <c r="B113" s="351"/>
    </row>
    <row r="114" spans="2:3" ht="60">
      <c r="B114" s="352" t="s">
        <v>406</v>
      </c>
      <c r="C114" s="389"/>
    </row>
    <row r="115" ht="15">
      <c r="B115" s="352"/>
    </row>
    <row r="116" spans="2:5" ht="15">
      <c r="B116" s="352"/>
      <c r="C116" s="390"/>
      <c r="D116" s="612"/>
      <c r="E116" s="391"/>
    </row>
    <row r="117" spans="2:5" ht="15">
      <c r="B117" s="353" t="s">
        <v>279</v>
      </c>
      <c r="C117" s="349"/>
      <c r="D117" s="612"/>
      <c r="E117" s="349"/>
    </row>
    <row r="118" spans="2:5" ht="15">
      <c r="B118" s="371" t="s">
        <v>309</v>
      </c>
      <c r="C118" s="373">
        <v>10957770.41</v>
      </c>
      <c r="D118" s="392"/>
      <c r="E118" s="373">
        <v>17977911</v>
      </c>
    </row>
    <row r="119" spans="2:5" ht="15">
      <c r="B119" s="371" t="s">
        <v>310</v>
      </c>
      <c r="C119" s="393">
        <v>1770517.29</v>
      </c>
      <c r="D119" s="392"/>
      <c r="E119" s="393">
        <v>66871</v>
      </c>
    </row>
    <row r="120" spans="2:5" ht="15" customHeight="1" hidden="1">
      <c r="B120" s="142" t="s">
        <v>311</v>
      </c>
      <c r="C120" s="365">
        <v>0</v>
      </c>
      <c r="D120" s="392"/>
      <c r="E120" s="325">
        <v>0</v>
      </c>
    </row>
    <row r="121" spans="2:5" ht="15" customHeight="1" hidden="1">
      <c r="B121" s="371" t="s">
        <v>312</v>
      </c>
      <c r="C121" s="365">
        <v>0</v>
      </c>
      <c r="D121" s="392"/>
      <c r="E121" s="325">
        <v>0</v>
      </c>
    </row>
    <row r="122" spans="2:5" ht="15" hidden="1">
      <c r="B122" s="371" t="s">
        <v>313</v>
      </c>
      <c r="C122" s="365">
        <v>0</v>
      </c>
      <c r="D122" s="392"/>
      <c r="E122" s="365"/>
    </row>
    <row r="123" spans="2:5" ht="15">
      <c r="B123" s="380" t="s">
        <v>314</v>
      </c>
      <c r="C123" s="394">
        <f>SUM(C118:C122)</f>
        <v>12728287.7</v>
      </c>
      <c r="D123" s="395"/>
      <c r="E123" s="394">
        <f>SUM(E118:E122)</f>
        <v>18044782</v>
      </c>
    </row>
    <row r="124" spans="2:5" ht="15">
      <c r="B124" s="380"/>
      <c r="C124" s="394"/>
      <c r="D124" s="395"/>
      <c r="E124" s="394"/>
    </row>
    <row r="125" spans="2:5" ht="15">
      <c r="B125" s="380"/>
      <c r="C125" s="394"/>
      <c r="D125" s="395"/>
      <c r="E125" s="394"/>
    </row>
    <row r="126" spans="2:5" ht="15">
      <c r="B126" s="353" t="s">
        <v>315</v>
      </c>
      <c r="C126" s="373"/>
      <c r="D126" s="392"/>
      <c r="E126" s="373"/>
    </row>
    <row r="127" spans="2:5" ht="15">
      <c r="B127" s="353"/>
      <c r="C127" s="373"/>
      <c r="D127" s="392"/>
      <c r="E127" s="373"/>
    </row>
    <row r="128" spans="2:5" ht="15">
      <c r="B128" s="142" t="s">
        <v>316</v>
      </c>
      <c r="C128" s="373">
        <v>6027923.949999999</v>
      </c>
      <c r="D128" s="392"/>
      <c r="E128" s="373">
        <v>6570093</v>
      </c>
    </row>
    <row r="129" spans="2:5" ht="15">
      <c r="B129" s="142" t="s">
        <v>405</v>
      </c>
      <c r="C129" s="373">
        <v>2797400</v>
      </c>
      <c r="D129" s="392"/>
      <c r="E129" s="373">
        <v>2797400</v>
      </c>
    </row>
    <row r="130" spans="2:5" ht="15">
      <c r="B130" s="142" t="s">
        <v>317</v>
      </c>
      <c r="C130" s="373">
        <v>5857600.68</v>
      </c>
      <c r="D130" s="392"/>
      <c r="E130" s="373">
        <v>4004880.28</v>
      </c>
    </row>
    <row r="131" spans="2:5" ht="15">
      <c r="B131" s="142" t="s">
        <v>396</v>
      </c>
      <c r="C131" s="373">
        <v>1195051.26</v>
      </c>
      <c r="D131" s="392"/>
      <c r="E131" s="495">
        <v>0</v>
      </c>
    </row>
    <row r="132" spans="2:5" ht="15.75" thickBot="1">
      <c r="B132" s="142" t="s">
        <v>318</v>
      </c>
      <c r="C132" s="495">
        <v>0</v>
      </c>
      <c r="D132" s="392"/>
      <c r="E132" s="495">
        <v>0</v>
      </c>
    </row>
    <row r="133" spans="2:5" ht="15.75" thickBot="1">
      <c r="B133" s="358" t="s">
        <v>319</v>
      </c>
      <c r="C133" s="396">
        <f>SUM(C128:C132)</f>
        <v>15877975.889999999</v>
      </c>
      <c r="D133" s="395"/>
      <c r="E133" s="396">
        <f>SUM(E128:E132)</f>
        <v>13372373.28</v>
      </c>
    </row>
    <row r="134" spans="3:4" ht="15.75" thickTop="1">
      <c r="C134" s="397"/>
      <c r="D134" s="372"/>
    </row>
    <row r="135" ht="15" hidden="1">
      <c r="C135" s="388"/>
    </row>
    <row r="136" ht="15" hidden="1">
      <c r="B136" s="352"/>
    </row>
    <row r="137" ht="15" customHeight="1" hidden="1"/>
    <row r="138" ht="15" customHeight="1"/>
    <row r="139" ht="15" customHeight="1">
      <c r="B139" s="351" t="s">
        <v>320</v>
      </c>
    </row>
    <row r="140" ht="15" customHeight="1">
      <c r="B140" s="389" t="s">
        <v>321</v>
      </c>
    </row>
    <row r="141" ht="15" customHeight="1">
      <c r="B141" s="389" t="s">
        <v>322</v>
      </c>
    </row>
    <row r="142" ht="15" customHeight="1">
      <c r="B142" s="389"/>
    </row>
    <row r="143" ht="73.5" customHeight="1">
      <c r="B143" s="370" t="s">
        <v>416</v>
      </c>
    </row>
    <row r="144" ht="15">
      <c r="B144" s="370"/>
    </row>
    <row r="145" spans="2:5" ht="15" customHeight="1">
      <c r="B145" s="352" t="s">
        <v>323</v>
      </c>
      <c r="C145" s="365">
        <v>116700000</v>
      </c>
      <c r="D145" s="380"/>
      <c r="E145" s="365">
        <v>116700000</v>
      </c>
    </row>
    <row r="146" spans="2:5" ht="15.75" customHeight="1">
      <c r="B146" s="352" t="s">
        <v>324</v>
      </c>
      <c r="C146" s="365">
        <v>3602856.83</v>
      </c>
      <c r="D146" s="380"/>
      <c r="E146" s="365">
        <v>6515632</v>
      </c>
    </row>
    <row r="147" spans="2:5" ht="30">
      <c r="B147" s="352" t="s">
        <v>325</v>
      </c>
      <c r="C147" s="393">
        <v>961589282.91</v>
      </c>
      <c r="D147" s="380"/>
      <c r="E147" s="365">
        <v>710894163</v>
      </c>
    </row>
    <row r="148" spans="2:5" ht="30.75" hidden="1">
      <c r="B148" s="352" t="s">
        <v>326</v>
      </c>
      <c r="C148" s="398">
        <v>0</v>
      </c>
      <c r="D148" s="380"/>
      <c r="E148" s="365">
        <v>0</v>
      </c>
    </row>
    <row r="149" spans="1:5" s="131" customFormat="1" ht="15" customHeight="1" thickBot="1">
      <c r="A149" s="142"/>
      <c r="B149" s="351" t="s">
        <v>327</v>
      </c>
      <c r="C149" s="399">
        <f>SUM(C145:C148)</f>
        <v>1081892139.74</v>
      </c>
      <c r="D149" s="400"/>
      <c r="E149" s="401">
        <f>SUM(E145:E148)</f>
        <v>834109795</v>
      </c>
    </row>
    <row r="150" spans="1:5" s="131" customFormat="1" ht="15.75" thickTop="1">
      <c r="A150" s="142"/>
      <c r="B150" s="142"/>
      <c r="C150" s="400"/>
      <c r="D150" s="400"/>
      <c r="E150" s="400"/>
    </row>
    <row r="151" spans="1:5" s="131" customFormat="1" ht="15">
      <c r="A151" s="142"/>
      <c r="B151" s="352"/>
      <c r="C151" s="142"/>
      <c r="D151" s="142"/>
      <c r="E151" s="142"/>
    </row>
    <row r="152" spans="1:5" s="131" customFormat="1" ht="15">
      <c r="A152" s="142"/>
      <c r="B152" s="351" t="s">
        <v>328</v>
      </c>
      <c r="C152" s="402"/>
      <c r="D152" s="142"/>
      <c r="E152" s="142"/>
    </row>
    <row r="153" spans="1:5" s="131" customFormat="1" ht="120">
      <c r="A153" s="142"/>
      <c r="B153" s="352" t="s">
        <v>329</v>
      </c>
      <c r="C153" s="142"/>
      <c r="D153" s="142"/>
      <c r="E153" s="142"/>
    </row>
    <row r="154" spans="1:5" s="131" customFormat="1" ht="15">
      <c r="A154" s="142"/>
      <c r="B154" s="352"/>
      <c r="C154" s="142"/>
      <c r="D154" s="142"/>
      <c r="E154" s="142"/>
    </row>
    <row r="155" spans="1:5" s="131" customFormat="1" ht="15">
      <c r="A155" s="142"/>
      <c r="B155" s="351" t="s">
        <v>330</v>
      </c>
      <c r="C155" s="350"/>
      <c r="D155" s="349"/>
      <c r="E155" s="349"/>
    </row>
    <row r="156" spans="1:5" s="131" customFormat="1" ht="16.5" customHeight="1">
      <c r="A156" s="142"/>
      <c r="B156" s="142"/>
      <c r="C156" s="352"/>
      <c r="D156" s="352"/>
      <c r="E156" s="352"/>
    </row>
    <row r="157" spans="2:5" ht="15">
      <c r="B157" s="363" t="s">
        <v>183</v>
      </c>
      <c r="C157" s="373">
        <v>101467631.82</v>
      </c>
      <c r="D157" s="361"/>
      <c r="E157" s="373">
        <v>101467631.82</v>
      </c>
    </row>
    <row r="158" spans="2:5" ht="15">
      <c r="B158" s="237" t="s">
        <v>184</v>
      </c>
      <c r="C158" s="422">
        <v>0</v>
      </c>
      <c r="D158" s="361"/>
      <c r="E158" s="373">
        <v>-7064323</v>
      </c>
    </row>
    <row r="159" spans="2:5" ht="15">
      <c r="B159" s="379" t="s">
        <v>185</v>
      </c>
      <c r="C159" s="373">
        <v>3990008.88</v>
      </c>
      <c r="D159" s="361"/>
      <c r="E159" s="373">
        <v>61170822.32</v>
      </c>
    </row>
    <row r="160" spans="2:5" ht="16.5" customHeight="1">
      <c r="B160" s="379" t="s">
        <v>331</v>
      </c>
      <c r="C160" s="393">
        <v>486296902</v>
      </c>
      <c r="D160" s="361"/>
      <c r="E160" s="393">
        <v>432858909.22</v>
      </c>
    </row>
    <row r="161" spans="2:5" ht="15.75" thickBot="1">
      <c r="B161" s="351" t="s">
        <v>332</v>
      </c>
      <c r="C161" s="403">
        <f>SUM(C157:C160)</f>
        <v>591754542.7</v>
      </c>
      <c r="D161" s="358"/>
      <c r="E161" s="403">
        <f>SUM(E157:E160)</f>
        <v>588433040.36</v>
      </c>
    </row>
    <row r="163" spans="2:5" ht="15">
      <c r="B163" s="140"/>
      <c r="C163" s="404"/>
      <c r="D163" s="140"/>
      <c r="E163" s="140"/>
    </row>
    <row r="164" spans="2:3" ht="15">
      <c r="B164" s="351" t="s">
        <v>333</v>
      </c>
      <c r="C164" s="388"/>
    </row>
    <row r="165" ht="60">
      <c r="B165" s="352" t="s">
        <v>407</v>
      </c>
    </row>
    <row r="166" ht="15">
      <c r="B166" s="352"/>
    </row>
    <row r="167" spans="2:5" ht="15">
      <c r="B167" s="389"/>
      <c r="C167" s="350"/>
      <c r="D167" s="350"/>
      <c r="E167" s="349"/>
    </row>
    <row r="168" spans="1:5" s="131" customFormat="1" ht="15">
      <c r="A168" s="142"/>
      <c r="B168" s="351" t="s">
        <v>334</v>
      </c>
      <c r="C168" s="405">
        <v>851806226.1700001</v>
      </c>
      <c r="D168" s="352"/>
      <c r="E168" s="405">
        <v>706559688</v>
      </c>
    </row>
    <row r="169" spans="1:5" s="131" customFormat="1" ht="15.75" thickBot="1">
      <c r="A169" s="142"/>
      <c r="B169" s="351"/>
      <c r="C169" s="399">
        <f>SUM(C168:C168)</f>
        <v>851806226.1700001</v>
      </c>
      <c r="D169" s="358"/>
      <c r="E169" s="399">
        <f>+E168</f>
        <v>706559688</v>
      </c>
    </row>
    <row r="170" spans="1:5" s="131" customFormat="1" ht="15.75" thickTop="1">
      <c r="A170" s="142"/>
      <c r="B170" s="142"/>
      <c r="C170" s="142"/>
      <c r="D170" s="142"/>
      <c r="E170" s="142"/>
    </row>
    <row r="171" spans="1:5" s="131" customFormat="1" ht="15">
      <c r="A171" s="142"/>
      <c r="B171" s="142"/>
      <c r="C171" s="142"/>
      <c r="D171" s="142"/>
      <c r="E171" s="142"/>
    </row>
    <row r="172" spans="1:5" s="131" customFormat="1" ht="15">
      <c r="A172" s="142"/>
      <c r="B172" s="351" t="s">
        <v>335</v>
      </c>
      <c r="C172" s="142"/>
      <c r="D172" s="142"/>
      <c r="E172" s="142"/>
    </row>
    <row r="173" spans="1:5" s="139" customFormat="1" ht="15">
      <c r="A173" s="140"/>
      <c r="B173" s="352" t="s">
        <v>336</v>
      </c>
      <c r="C173" s="355">
        <v>5425961.1</v>
      </c>
      <c r="D173" s="142"/>
      <c r="E173" s="355">
        <v>4252438</v>
      </c>
    </row>
    <row r="174" spans="1:5" s="139" customFormat="1" ht="15">
      <c r="A174" s="140"/>
      <c r="B174" s="352"/>
      <c r="C174" s="355"/>
      <c r="D174" s="142"/>
      <c r="E174" s="355"/>
    </row>
    <row r="175" spans="1:5" s="139" customFormat="1" ht="15">
      <c r="A175" s="140"/>
      <c r="B175" s="351" t="s">
        <v>337</v>
      </c>
      <c r="C175" s="355"/>
      <c r="D175" s="142"/>
      <c r="E175" s="355"/>
    </row>
    <row r="176" spans="1:5" s="131" customFormat="1" ht="15">
      <c r="A176" s="142"/>
      <c r="B176" s="352" t="s">
        <v>338</v>
      </c>
      <c r="C176" s="406">
        <v>17105778.38</v>
      </c>
      <c r="D176" s="142"/>
      <c r="E176" s="406">
        <v>8870982</v>
      </c>
    </row>
    <row r="177" spans="1:5" s="131" customFormat="1" ht="15">
      <c r="A177" s="142"/>
      <c r="B177" s="351"/>
      <c r="C177" s="407">
        <f>SUM(C173:C176)</f>
        <v>22531739.479999997</v>
      </c>
      <c r="D177" s="142"/>
      <c r="E177" s="408">
        <f>SUM(E173:E176)</f>
        <v>13123420</v>
      </c>
    </row>
    <row r="178" spans="1:4" s="131" customFormat="1" ht="15">
      <c r="A178" s="142"/>
      <c r="B178" s="351"/>
      <c r="C178" s="385"/>
      <c r="D178" s="142"/>
    </row>
    <row r="179" spans="1:5" s="131" customFormat="1" ht="15.75" thickBot="1">
      <c r="A179" s="142"/>
      <c r="B179" s="389" t="s">
        <v>339</v>
      </c>
      <c r="C179" s="409">
        <f>+C177+C169</f>
        <v>874337965.6500001</v>
      </c>
      <c r="D179" s="142"/>
      <c r="E179" s="409">
        <f>+E177+E169</f>
        <v>719683108</v>
      </c>
    </row>
    <row r="180" spans="1:4" s="131" customFormat="1" ht="15.75" thickTop="1">
      <c r="A180" s="142"/>
      <c r="B180" s="142"/>
      <c r="C180" s="142"/>
      <c r="D180" s="142"/>
    </row>
    <row r="181" spans="1:4" s="131" customFormat="1" ht="15">
      <c r="A181" s="142"/>
      <c r="B181" s="142"/>
      <c r="C181" s="142"/>
      <c r="D181" s="142"/>
    </row>
    <row r="182" spans="1:5" s="131" customFormat="1" ht="15">
      <c r="A182" s="142"/>
      <c r="B182" s="142"/>
      <c r="C182" s="142"/>
      <c r="D182" s="142"/>
      <c r="E182" s="142"/>
    </row>
    <row r="183" spans="1:5" s="131" customFormat="1" ht="15">
      <c r="A183" s="142"/>
      <c r="B183" s="351" t="s">
        <v>340</v>
      </c>
      <c r="C183" s="142"/>
      <c r="D183" s="142"/>
      <c r="E183" s="385"/>
    </row>
    <row r="184" spans="1:5" s="131" customFormat="1" ht="15">
      <c r="A184" s="142"/>
      <c r="B184" s="142"/>
      <c r="C184" s="142"/>
      <c r="D184" s="142"/>
      <c r="E184" s="142"/>
    </row>
    <row r="185" spans="1:5" s="131" customFormat="1" ht="15">
      <c r="A185" s="142"/>
      <c r="B185" s="351" t="s">
        <v>121</v>
      </c>
      <c r="C185" s="142"/>
      <c r="D185" s="142"/>
      <c r="E185" s="142"/>
    </row>
    <row r="186" ht="15">
      <c r="B186" s="410"/>
    </row>
    <row r="187" spans="2:4" ht="60">
      <c r="B187" s="352" t="s">
        <v>413</v>
      </c>
      <c r="C187" s="613"/>
      <c r="D187" s="614"/>
    </row>
    <row r="188" spans="3:5" ht="15">
      <c r="C188" s="613"/>
      <c r="D188" s="614"/>
      <c r="E188" s="411"/>
    </row>
    <row r="189" spans="2:5" ht="15">
      <c r="B189" s="351" t="s">
        <v>341</v>
      </c>
      <c r="C189" s="350"/>
      <c r="D189" s="350"/>
      <c r="E189" s="349"/>
    </row>
    <row r="190" spans="2:5" ht="15">
      <c r="B190" s="371" t="s">
        <v>342</v>
      </c>
      <c r="C190" s="412">
        <v>344872116.61</v>
      </c>
      <c r="D190" s="413"/>
      <c r="E190" s="412">
        <v>244539254</v>
      </c>
    </row>
    <row r="191" spans="2:5" ht="15">
      <c r="B191" s="371" t="s">
        <v>343</v>
      </c>
      <c r="C191" s="412">
        <v>2116035.1</v>
      </c>
      <c r="D191" s="413"/>
      <c r="E191" s="412">
        <v>1736340</v>
      </c>
    </row>
    <row r="192" spans="2:5" ht="15">
      <c r="B192" s="371" t="s">
        <v>344</v>
      </c>
      <c r="C192" s="412">
        <v>65536133.02</v>
      </c>
      <c r="D192" s="380"/>
      <c r="E192" s="412">
        <v>46871538</v>
      </c>
    </row>
    <row r="193" spans="2:5" ht="15">
      <c r="B193" s="371" t="s">
        <v>345</v>
      </c>
      <c r="C193" s="414">
        <v>492985.41</v>
      </c>
      <c r="D193" s="363"/>
      <c r="E193" s="412">
        <v>396000</v>
      </c>
    </row>
    <row r="194" spans="2:5" ht="15">
      <c r="B194" s="371" t="s">
        <v>346</v>
      </c>
      <c r="C194" s="325">
        <v>186351339.93</v>
      </c>
      <c r="D194" s="380"/>
      <c r="E194" s="412">
        <v>180236404</v>
      </c>
    </row>
    <row r="195" spans="2:5" ht="15">
      <c r="B195" s="415" t="s">
        <v>347</v>
      </c>
      <c r="C195" s="414">
        <v>21461471.65</v>
      </c>
      <c r="D195" s="380"/>
      <c r="E195" s="412">
        <v>15174738.92</v>
      </c>
    </row>
    <row r="196" spans="2:5" ht="15">
      <c r="B196" s="415" t="s">
        <v>348</v>
      </c>
      <c r="C196" s="414">
        <v>24196047.17</v>
      </c>
      <c r="D196" s="380"/>
      <c r="E196" s="412">
        <v>17094776.6</v>
      </c>
    </row>
    <row r="197" spans="2:5" ht="15">
      <c r="B197" s="415" t="s">
        <v>349</v>
      </c>
      <c r="C197" s="416">
        <v>2439996.89</v>
      </c>
      <c r="D197" s="380"/>
      <c r="E197" s="405">
        <v>1712497.61</v>
      </c>
    </row>
    <row r="198" spans="1:5" s="131" customFormat="1" ht="15">
      <c r="A198" s="142"/>
      <c r="B198" s="351" t="s">
        <v>350</v>
      </c>
      <c r="C198" s="378">
        <f>SUM(C190:C197)</f>
        <v>647466125.78</v>
      </c>
      <c r="D198" s="417"/>
      <c r="E198" s="418">
        <f>SUM(E190:E197)</f>
        <v>507761549.13000005</v>
      </c>
    </row>
    <row r="199" spans="1:5" s="131" customFormat="1" ht="15">
      <c r="A199" s="142"/>
      <c r="B199" s="351"/>
      <c r="C199" s="419"/>
      <c r="D199" s="358"/>
      <c r="E199" s="142"/>
    </row>
    <row r="200" spans="1:5" s="131" customFormat="1" ht="15">
      <c r="A200" s="142"/>
      <c r="B200" s="351"/>
      <c r="C200" s="419"/>
      <c r="D200" s="358"/>
      <c r="E200" s="142"/>
    </row>
    <row r="201" spans="1:5" s="131" customFormat="1" ht="15">
      <c r="A201" s="142"/>
      <c r="B201" s="390" t="s">
        <v>122</v>
      </c>
      <c r="C201" s="419"/>
      <c r="D201" s="358"/>
      <c r="E201" s="142"/>
    </row>
    <row r="202" spans="1:5" s="131" customFormat="1" ht="15">
      <c r="A202" s="142"/>
      <c r="B202" s="351"/>
      <c r="C202" s="419"/>
      <c r="D202" s="358"/>
      <c r="E202" s="142"/>
    </row>
    <row r="203" spans="1:5" s="131" customFormat="1" ht="15">
      <c r="A203" s="142"/>
      <c r="B203" s="351" t="s">
        <v>341</v>
      </c>
      <c r="C203" s="350"/>
      <c r="D203" s="350"/>
      <c r="E203" s="349"/>
    </row>
    <row r="204" spans="1:5" s="131" customFormat="1" ht="15">
      <c r="A204" s="142"/>
      <c r="B204" s="352" t="s">
        <v>351</v>
      </c>
      <c r="C204" s="420">
        <v>86500</v>
      </c>
      <c r="D204" s="421"/>
      <c r="E204" s="420">
        <v>156602</v>
      </c>
    </row>
    <row r="205" spans="1:5" s="131" customFormat="1" ht="15">
      <c r="A205" s="142"/>
      <c r="B205" s="352" t="s">
        <v>352</v>
      </c>
      <c r="C205" s="420">
        <v>1132460</v>
      </c>
      <c r="D205" s="373"/>
      <c r="E205" s="423">
        <v>4182755</v>
      </c>
    </row>
    <row r="206" spans="1:5" s="131" customFormat="1" ht="15">
      <c r="A206" s="142"/>
      <c r="B206" s="352" t="s">
        <v>353</v>
      </c>
      <c r="C206" s="422">
        <v>0</v>
      </c>
      <c r="D206" s="385"/>
      <c r="E206" s="422">
        <v>10000</v>
      </c>
    </row>
    <row r="207" spans="1:5" s="131" customFormat="1" ht="15">
      <c r="A207" s="142"/>
      <c r="B207" s="352" t="s">
        <v>354</v>
      </c>
      <c r="C207" s="422">
        <v>0</v>
      </c>
      <c r="D207" s="385"/>
      <c r="E207" s="422">
        <v>200000</v>
      </c>
    </row>
    <row r="208" spans="1:5" s="131" customFormat="1" ht="15">
      <c r="A208" s="142"/>
      <c r="B208" s="352" t="s">
        <v>355</v>
      </c>
      <c r="C208" s="422">
        <v>574457.9</v>
      </c>
      <c r="D208" s="373"/>
      <c r="E208" s="422">
        <v>0</v>
      </c>
    </row>
    <row r="209" spans="1:5" s="131" customFormat="1" ht="15">
      <c r="A209" s="142"/>
      <c r="B209" s="352" t="s">
        <v>356</v>
      </c>
      <c r="C209" s="357">
        <v>98925.75</v>
      </c>
      <c r="D209" s="365"/>
      <c r="E209" s="422">
        <v>225725</v>
      </c>
    </row>
    <row r="210" spans="1:5" s="131" customFormat="1" ht="15">
      <c r="A210" s="142"/>
      <c r="B210" s="352" t="s">
        <v>357</v>
      </c>
      <c r="C210" s="420">
        <v>95394.27</v>
      </c>
      <c r="D210" s="373"/>
      <c r="E210" s="420">
        <v>677290</v>
      </c>
    </row>
    <row r="211" spans="1:5" s="131" customFormat="1" ht="15.75" thickBot="1">
      <c r="A211" s="142"/>
      <c r="B211" s="142"/>
      <c r="C211" s="424">
        <f>SUM(C204:C210)</f>
        <v>1987737.92</v>
      </c>
      <c r="D211" s="388"/>
      <c r="E211" s="424">
        <f>SUM(E204:E210)</f>
        <v>5452372</v>
      </c>
    </row>
    <row r="212" spans="1:5" s="131" customFormat="1" ht="15.75" thickTop="1">
      <c r="A212" s="142"/>
      <c r="B212" s="142"/>
      <c r="C212" s="388"/>
      <c r="D212" s="388"/>
      <c r="E212" s="142"/>
    </row>
    <row r="213" spans="2:4" ht="15">
      <c r="B213" s="351"/>
      <c r="C213" s="419"/>
      <c r="D213" s="358"/>
    </row>
    <row r="214" spans="2:4" ht="15">
      <c r="B214" s="351" t="s">
        <v>123</v>
      </c>
      <c r="C214" s="419"/>
      <c r="D214" s="358"/>
    </row>
    <row r="215" spans="2:4" ht="15">
      <c r="B215" s="351"/>
      <c r="C215" s="419"/>
      <c r="D215" s="358"/>
    </row>
    <row r="216" spans="2:5" ht="15">
      <c r="B216" s="351" t="s">
        <v>341</v>
      </c>
      <c r="C216" s="350"/>
      <c r="D216" s="350"/>
      <c r="E216" s="349"/>
    </row>
    <row r="217" spans="2:5" ht="15">
      <c r="B217" s="352" t="s">
        <v>358</v>
      </c>
      <c r="C217" s="355">
        <v>6950519.31</v>
      </c>
      <c r="D217" s="358"/>
      <c r="E217" s="355">
        <v>3606368</v>
      </c>
    </row>
    <row r="218" spans="2:5" ht="15">
      <c r="B218" s="352" t="s">
        <v>359</v>
      </c>
      <c r="C218" s="355">
        <v>598855.5</v>
      </c>
      <c r="D218" s="358"/>
      <c r="E218" s="355">
        <v>87216</v>
      </c>
    </row>
    <row r="219" spans="2:5" ht="15">
      <c r="B219" s="352" t="s">
        <v>360</v>
      </c>
      <c r="C219" s="355">
        <v>2305604.59</v>
      </c>
      <c r="D219" s="358"/>
      <c r="E219" s="355">
        <v>1719480</v>
      </c>
    </row>
    <row r="220" spans="2:5" ht="15">
      <c r="B220" s="352" t="s">
        <v>361</v>
      </c>
      <c r="C220" s="495">
        <v>0</v>
      </c>
      <c r="D220" s="358"/>
      <c r="E220" s="355">
        <v>61584</v>
      </c>
    </row>
    <row r="221" spans="2:5" ht="15">
      <c r="B221" s="352" t="s">
        <v>362</v>
      </c>
      <c r="C221" s="355">
        <v>17631152.09</v>
      </c>
      <c r="D221" s="358"/>
      <c r="E221" s="355">
        <v>14296012</v>
      </c>
    </row>
    <row r="222" spans="2:5" ht="15">
      <c r="B222" s="352" t="s">
        <v>363</v>
      </c>
      <c r="C222" s="355">
        <v>11571415.14</v>
      </c>
      <c r="D222" s="358"/>
      <c r="E222" s="406">
        <v>7997842</v>
      </c>
    </row>
    <row r="223" spans="2:5" ht="15.75" thickBot="1">
      <c r="B223" s="351" t="s">
        <v>350</v>
      </c>
      <c r="C223" s="424">
        <f>SUM(C217:C222)</f>
        <v>39057546.629999995</v>
      </c>
      <c r="D223" s="358"/>
      <c r="E223" s="401">
        <f>SUM(E217:E222)</f>
        <v>27768502</v>
      </c>
    </row>
    <row r="224" spans="1:5" s="131" customFormat="1" ht="15.75" thickTop="1">
      <c r="A224" s="142"/>
      <c r="B224" s="351"/>
      <c r="C224" s="419"/>
      <c r="D224" s="358"/>
      <c r="E224" s="142"/>
    </row>
    <row r="225" spans="1:5" s="131" customFormat="1" ht="15">
      <c r="A225" s="142"/>
      <c r="B225" s="351"/>
      <c r="C225" s="419"/>
      <c r="D225" s="358"/>
      <c r="E225" s="142"/>
    </row>
    <row r="226" spans="1:5" s="131" customFormat="1" ht="15">
      <c r="A226" s="142"/>
      <c r="B226" s="351"/>
      <c r="C226" s="419"/>
      <c r="D226" s="358"/>
      <c r="E226" s="142"/>
    </row>
    <row r="227" spans="1:5" s="131" customFormat="1" ht="15">
      <c r="A227" s="142"/>
      <c r="B227" s="351" t="s">
        <v>364</v>
      </c>
      <c r="C227" s="142"/>
      <c r="D227" s="142"/>
      <c r="E227" s="142"/>
    </row>
    <row r="228" spans="1:5" s="131" customFormat="1" ht="15">
      <c r="A228" s="142"/>
      <c r="B228" s="352"/>
      <c r="C228" s="350"/>
      <c r="D228" s="350"/>
      <c r="E228" s="350"/>
    </row>
    <row r="229" spans="1:5" s="131" customFormat="1" ht="15">
      <c r="A229" s="142"/>
      <c r="B229" s="351"/>
      <c r="C229" s="419"/>
      <c r="D229" s="358"/>
      <c r="E229" s="142"/>
    </row>
    <row r="230" spans="1:5" s="131" customFormat="1" ht="15">
      <c r="A230" s="142"/>
      <c r="B230" s="352" t="s">
        <v>365</v>
      </c>
      <c r="C230" s="425">
        <v>10561210.87</v>
      </c>
      <c r="D230" s="426"/>
      <c r="E230" s="425">
        <v>11901836</v>
      </c>
    </row>
    <row r="231" spans="1:5" s="131" customFormat="1" ht="15">
      <c r="A231" s="142"/>
      <c r="B231" s="352"/>
      <c r="C231" s="427"/>
      <c r="D231" s="426"/>
      <c r="E231" s="427"/>
    </row>
    <row r="232" spans="1:5" s="131" customFormat="1" ht="15">
      <c r="A232" s="142"/>
      <c r="B232" s="352" t="s">
        <v>366</v>
      </c>
      <c r="C232" s="425">
        <v>947286.96</v>
      </c>
      <c r="D232" s="426"/>
      <c r="E232" s="425">
        <v>291578</v>
      </c>
    </row>
    <row r="233" spans="1:5" s="131" customFormat="1" ht="15">
      <c r="A233" s="142"/>
      <c r="B233" s="352"/>
      <c r="C233" s="427"/>
      <c r="D233" s="426"/>
      <c r="E233" s="427"/>
    </row>
    <row r="234" spans="1:5" s="131" customFormat="1" ht="15.75" thickBot="1">
      <c r="A234" s="142"/>
      <c r="B234" s="351" t="s">
        <v>350</v>
      </c>
      <c r="C234" s="428">
        <f>+C232+C230</f>
        <v>11508497.829999998</v>
      </c>
      <c r="D234" s="426"/>
      <c r="E234" s="428">
        <f>+E232+E230</f>
        <v>12193414</v>
      </c>
    </row>
    <row r="235" spans="1:5" s="131" customFormat="1" ht="15.75" thickTop="1">
      <c r="A235" s="142"/>
      <c r="B235" s="352"/>
      <c r="C235" s="427"/>
      <c r="D235" s="426"/>
      <c r="E235" s="427"/>
    </row>
    <row r="236" spans="1:5" s="131" customFormat="1" ht="15">
      <c r="A236" s="142"/>
      <c r="B236" s="351"/>
      <c r="C236" s="419"/>
      <c r="D236" s="358"/>
      <c r="E236" s="142"/>
    </row>
    <row r="237" spans="1:5" s="131" customFormat="1" ht="15">
      <c r="A237" s="142"/>
      <c r="B237" s="429" t="s">
        <v>126</v>
      </c>
      <c r="C237" s="419"/>
      <c r="D237" s="358"/>
      <c r="E237" s="142"/>
    </row>
    <row r="238" spans="1:5" s="131" customFormat="1" ht="6" customHeight="1">
      <c r="A238" s="142"/>
      <c r="B238" s="351"/>
      <c r="C238" s="419"/>
      <c r="D238" s="358"/>
      <c r="E238" s="142"/>
    </row>
    <row r="239" spans="1:5" s="131" customFormat="1" ht="15" customHeight="1">
      <c r="A239" s="142"/>
      <c r="B239" s="351" t="s">
        <v>341</v>
      </c>
      <c r="C239" s="350"/>
      <c r="D239" s="350"/>
      <c r="E239" s="349"/>
    </row>
    <row r="240" spans="1:5" s="131" customFormat="1" ht="15" customHeight="1">
      <c r="A240" s="142"/>
      <c r="B240" s="352" t="s">
        <v>367</v>
      </c>
      <c r="C240" s="412">
        <v>10017787.19</v>
      </c>
      <c r="D240" s="413"/>
      <c r="E240" s="412">
        <v>11525238</v>
      </c>
    </row>
    <row r="241" spans="1:5" s="131" customFormat="1" ht="15">
      <c r="A241" s="142"/>
      <c r="B241" s="352" t="s">
        <v>368</v>
      </c>
      <c r="C241" s="412">
        <v>19473086.45</v>
      </c>
      <c r="D241" s="413"/>
      <c r="E241" s="412">
        <v>10562893</v>
      </c>
    </row>
    <row r="242" spans="1:5" s="131" customFormat="1" ht="15">
      <c r="A242" s="142"/>
      <c r="B242" s="352" t="s">
        <v>369</v>
      </c>
      <c r="C242" s="414">
        <v>48070081.74</v>
      </c>
      <c r="D242" s="380"/>
      <c r="E242" s="412">
        <v>26296368</v>
      </c>
    </row>
    <row r="243" spans="1:5" s="131" customFormat="1" ht="15">
      <c r="A243" s="142"/>
      <c r="B243" s="352" t="s">
        <v>370</v>
      </c>
      <c r="C243" s="414">
        <v>1746834.5</v>
      </c>
      <c r="D243" s="380"/>
      <c r="E243" s="412">
        <v>1107528</v>
      </c>
    </row>
    <row r="244" spans="1:5" s="131" customFormat="1" ht="15">
      <c r="A244" s="142"/>
      <c r="B244" s="352" t="s">
        <v>371</v>
      </c>
      <c r="C244" s="414">
        <v>7304577.74</v>
      </c>
      <c r="D244" s="380"/>
      <c r="E244" s="412">
        <v>2900205</v>
      </c>
    </row>
    <row r="245" spans="1:5" s="131" customFormat="1" ht="15">
      <c r="A245" s="142"/>
      <c r="B245" s="352" t="s">
        <v>372</v>
      </c>
      <c r="C245" s="414">
        <v>14775503.88</v>
      </c>
      <c r="D245" s="358"/>
      <c r="E245" s="412">
        <v>7502975</v>
      </c>
    </row>
    <row r="246" spans="1:5" s="131" customFormat="1" ht="15">
      <c r="A246" s="142"/>
      <c r="B246" s="352" t="s">
        <v>373</v>
      </c>
      <c r="C246" s="414">
        <v>18289425.8</v>
      </c>
      <c r="D246" s="358"/>
      <c r="E246" s="412">
        <v>12504793</v>
      </c>
    </row>
    <row r="247" spans="1:5" s="131" customFormat="1" ht="15">
      <c r="A247" s="142"/>
      <c r="B247" s="352" t="s">
        <v>374</v>
      </c>
      <c r="C247" s="414">
        <v>5930910.3</v>
      </c>
      <c r="D247" s="358"/>
      <c r="E247" s="412">
        <v>5792547</v>
      </c>
    </row>
    <row r="248" spans="1:5" s="131" customFormat="1" ht="15">
      <c r="A248" s="142"/>
      <c r="B248" s="352" t="s">
        <v>375</v>
      </c>
      <c r="C248" s="416">
        <v>44287089.98</v>
      </c>
      <c r="D248" s="350"/>
      <c r="E248" s="405">
        <v>27006351.51</v>
      </c>
    </row>
    <row r="249" spans="1:5" s="131" customFormat="1" ht="15">
      <c r="A249" s="142"/>
      <c r="B249" s="351" t="s">
        <v>350</v>
      </c>
      <c r="C249" s="430">
        <f>SUM(C240:C248)</f>
        <v>169895297.57999998</v>
      </c>
      <c r="D249" s="352"/>
      <c r="E249" s="430">
        <f>SUM(E240:E248)</f>
        <v>105198898.51</v>
      </c>
    </row>
    <row r="250" spans="1:5" s="131" customFormat="1" ht="15.75" customHeight="1">
      <c r="A250" s="142"/>
      <c r="B250" s="351"/>
      <c r="C250" s="419"/>
      <c r="D250" s="358"/>
      <c r="E250" s="142"/>
    </row>
    <row r="251" spans="1:5" s="131" customFormat="1" ht="15">
      <c r="A251" s="142"/>
      <c r="B251" s="351"/>
      <c r="C251" s="419"/>
      <c r="D251" s="358"/>
      <c r="E251" s="385"/>
    </row>
    <row r="252" spans="1:5" s="131" customFormat="1" ht="15">
      <c r="A252" s="142"/>
      <c r="B252" s="351" t="s">
        <v>422</v>
      </c>
      <c r="C252" s="350"/>
      <c r="D252" s="350"/>
      <c r="E252" s="350"/>
    </row>
    <row r="253" spans="1:5" s="131" customFormat="1" ht="15">
      <c r="A253" s="142"/>
      <c r="B253" s="142" t="s">
        <v>397</v>
      </c>
      <c r="C253" s="486">
        <v>432751.02</v>
      </c>
      <c r="D253" s="389"/>
      <c r="E253" s="486">
        <v>137550.49</v>
      </c>
    </row>
    <row r="254" spans="1:5" s="131" customFormat="1" ht="15">
      <c r="A254" s="142"/>
      <c r="B254" s="142"/>
      <c r="C254" s="385"/>
      <c r="D254" s="142"/>
      <c r="E254" s="385"/>
    </row>
    <row r="255" spans="1:5" s="131" customFormat="1" ht="15">
      <c r="A255" s="142"/>
      <c r="B255" s="142"/>
      <c r="C255" s="142"/>
      <c r="D255" s="142"/>
      <c r="E255" s="142"/>
    </row>
    <row r="256" spans="1:5" s="131" customFormat="1" ht="15">
      <c r="A256" s="142"/>
      <c r="B256" s="389" t="s">
        <v>423</v>
      </c>
      <c r="C256" s="487">
        <f>+C249+C253</f>
        <v>170328048.6</v>
      </c>
      <c r="D256" s="407"/>
      <c r="E256" s="487">
        <f>+E249+E253</f>
        <v>105336449</v>
      </c>
    </row>
    <row r="257" spans="1:5" s="131" customFormat="1" ht="15">
      <c r="A257" s="142"/>
      <c r="B257" s="142"/>
      <c r="C257" s="142"/>
      <c r="D257" s="142"/>
      <c r="E257" s="142"/>
    </row>
    <row r="258" spans="1:5" s="131" customFormat="1" ht="15">
      <c r="A258" s="142"/>
      <c r="B258" s="142"/>
      <c r="C258" s="142"/>
      <c r="D258" s="142"/>
      <c r="E258" s="142"/>
    </row>
    <row r="259" spans="1:5" s="131" customFormat="1" ht="15">
      <c r="A259" s="142"/>
      <c r="B259" s="142"/>
      <c r="C259" s="142"/>
      <c r="D259" s="142"/>
      <c r="E259" s="142"/>
    </row>
    <row r="260" spans="1:5" s="131" customFormat="1" ht="15">
      <c r="A260" s="142"/>
      <c r="B260" s="142"/>
      <c r="C260" s="142"/>
      <c r="D260" s="142"/>
      <c r="E260" s="142"/>
    </row>
    <row r="261" spans="1:5" s="131" customFormat="1" ht="15">
      <c r="A261" s="142"/>
      <c r="B261" s="142"/>
      <c r="C261" s="142"/>
      <c r="D261" s="142"/>
      <c r="E261" s="142"/>
    </row>
    <row r="262" spans="1:5" s="131" customFormat="1" ht="15">
      <c r="A262" s="142"/>
      <c r="B262" s="142"/>
      <c r="C262" s="142"/>
      <c r="D262" s="142"/>
      <c r="E262" s="142"/>
    </row>
    <row r="263" spans="1:5" s="131" customFormat="1" ht="15">
      <c r="A263" s="142"/>
      <c r="B263" s="351"/>
      <c r="C263" s="419"/>
      <c r="D263" s="358"/>
      <c r="E263" s="142"/>
    </row>
    <row r="264" spans="2:4" ht="15">
      <c r="B264" s="351"/>
      <c r="C264" s="419"/>
      <c r="D264" s="358"/>
    </row>
    <row r="265" spans="2:4" ht="15">
      <c r="B265" s="351"/>
      <c r="C265" s="419"/>
      <c r="D265" s="358"/>
    </row>
    <row r="266" spans="2:4" ht="15">
      <c r="B266" s="351"/>
      <c r="C266" s="419"/>
      <c r="D266" s="358"/>
    </row>
    <row r="273" spans="2:4" ht="15">
      <c r="B273" s="351"/>
      <c r="C273" s="419"/>
      <c r="D273" s="358"/>
    </row>
    <row r="274" spans="1:5" s="131" customFormat="1" ht="15">
      <c r="A274" s="142"/>
      <c r="B274" s="142"/>
      <c r="C274" s="142"/>
      <c r="D274" s="142"/>
      <c r="E274" s="142"/>
    </row>
    <row r="275" spans="1:5" s="131" customFormat="1" ht="15">
      <c r="A275" s="142"/>
      <c r="B275" s="142"/>
      <c r="C275" s="142"/>
      <c r="D275" s="142"/>
      <c r="E275" s="142"/>
    </row>
    <row r="276" spans="1:5" s="131" customFormat="1" ht="15">
      <c r="A276" s="142"/>
      <c r="B276" s="142"/>
      <c r="C276" s="142"/>
      <c r="D276" s="142"/>
      <c r="E276" s="142"/>
    </row>
    <row r="277" spans="1:5" s="131" customFormat="1" ht="15">
      <c r="A277" s="142"/>
      <c r="B277" s="142"/>
      <c r="C277" s="142"/>
      <c r="D277" s="142"/>
      <c r="E277" s="142"/>
    </row>
    <row r="284" spans="1:5" s="131" customFormat="1" ht="15">
      <c r="A284" s="142"/>
      <c r="B284" s="142"/>
      <c r="C284" s="142"/>
      <c r="D284" s="142"/>
      <c r="E284" s="142"/>
    </row>
    <row r="292" spans="3:5" ht="15">
      <c r="C292" s="98"/>
      <c r="E292" s="98"/>
    </row>
    <row r="293" spans="3:5" ht="15">
      <c r="C293" s="385"/>
      <c r="E293" s="98"/>
    </row>
    <row r="294" ht="15">
      <c r="E294" s="98"/>
    </row>
    <row r="295" ht="15">
      <c r="E295" s="98"/>
    </row>
    <row r="296" ht="15">
      <c r="E296" s="98"/>
    </row>
  </sheetData>
  <sheetProtection/>
  <mergeCells count="7">
    <mergeCell ref="B7:E7"/>
    <mergeCell ref="B8:E8"/>
    <mergeCell ref="B9:E9"/>
    <mergeCell ref="B27:C27"/>
    <mergeCell ref="D116:D117"/>
    <mergeCell ref="C187:C188"/>
    <mergeCell ref="D187:D188"/>
  </mergeCells>
  <printOptions/>
  <pageMargins left="0.984251968503937" right="0.7874015748031497" top="1.1811023622047245" bottom="0.7874015748031497" header="0" footer="0.7874015748031497"/>
  <pageSetup horizontalDpi="600" verticalDpi="600" orientation="portrait" scale="57" r:id="rId2"/>
  <headerFooter alignWithMargins="0">
    <oddFooter>&amp;CPágina &amp;P de &amp;N</oddFooter>
  </headerFooter>
  <rowBreaks count="4" manualBreakCount="4">
    <brk id="64" min="1" max="4" man="1"/>
    <brk id="110" min="1" max="4" man="1"/>
    <brk id="163" min="1" max="4" man="1"/>
    <brk id="212" min="1" max="4" man="1"/>
  </rowBreaks>
  <drawing r:id="rId1"/>
</worksheet>
</file>

<file path=xl/worksheets/sheet8.xml><?xml version="1.0" encoding="utf-8"?>
<worksheet xmlns="http://schemas.openxmlformats.org/spreadsheetml/2006/main" xmlns:r="http://schemas.openxmlformats.org/officeDocument/2006/relationships">
  <dimension ref="A1:M62"/>
  <sheetViews>
    <sheetView zoomScale="90" zoomScaleNormal="90" zoomScalePageLayoutView="0" workbookViewId="0" topLeftCell="A16">
      <selection activeCell="F46" sqref="F46"/>
    </sheetView>
  </sheetViews>
  <sheetFormatPr defaultColWidth="27.28125" defaultRowHeight="12.75"/>
  <cols>
    <col min="1" max="1" width="44.28125" style="431" customWidth="1"/>
    <col min="2" max="2" width="27.28125" style="431" customWidth="1"/>
    <col min="3" max="3" width="20.28125" style="431" customWidth="1"/>
    <col min="4" max="4" width="27.28125" style="431" customWidth="1"/>
    <col min="5" max="5" width="27.28125" style="434" customWidth="1"/>
    <col min="6" max="6" width="25.00390625" style="434" customWidth="1"/>
    <col min="7" max="8" width="27.28125" style="434" customWidth="1"/>
    <col min="9" max="9" width="20.57421875" style="434" customWidth="1"/>
    <col min="10" max="10" width="27.28125" style="434" customWidth="1"/>
    <col min="11" max="11" width="29.140625" style="434" bestFit="1" customWidth="1"/>
    <col min="12" max="16384" width="27.28125" style="431" customWidth="1"/>
  </cols>
  <sheetData>
    <row r="1" spans="7:12" ht="18">
      <c r="G1" s="460"/>
      <c r="J1" s="435"/>
      <c r="K1" s="435"/>
      <c r="L1" s="432"/>
    </row>
    <row r="2" spans="4:12" ht="18">
      <c r="D2" s="438"/>
      <c r="E2" s="460"/>
      <c r="H2" s="460"/>
      <c r="I2" s="460"/>
      <c r="J2" s="435"/>
      <c r="K2" s="435"/>
      <c r="L2" s="432"/>
    </row>
    <row r="3" spans="5:12" ht="18">
      <c r="E3" s="460"/>
      <c r="H3" s="460"/>
      <c r="I3" s="460"/>
      <c r="J3" s="435"/>
      <c r="K3" s="435"/>
      <c r="L3" s="432"/>
    </row>
    <row r="4" spans="4:12" ht="18">
      <c r="D4" s="461"/>
      <c r="E4" s="460"/>
      <c r="F4" s="460"/>
      <c r="G4" s="460"/>
      <c r="H4" s="460"/>
      <c r="I4" s="460"/>
      <c r="J4" s="435"/>
      <c r="K4" s="435"/>
      <c r="L4" s="432"/>
    </row>
    <row r="5" spans="4:12" ht="18">
      <c r="D5" s="461"/>
      <c r="E5" s="460"/>
      <c r="F5" s="460"/>
      <c r="G5" s="460"/>
      <c r="H5" s="460"/>
      <c r="I5" s="460"/>
      <c r="J5" s="435"/>
      <c r="K5" s="435"/>
      <c r="L5" s="432"/>
    </row>
    <row r="6" spans="1:12" ht="18">
      <c r="A6" s="436" t="s">
        <v>376</v>
      </c>
      <c r="C6" s="434"/>
      <c r="D6" s="460"/>
      <c r="E6" s="460"/>
      <c r="F6" s="442"/>
      <c r="G6" s="442"/>
      <c r="H6" s="460"/>
      <c r="I6" s="460"/>
      <c r="J6" s="435"/>
      <c r="K6" s="435"/>
      <c r="L6" s="432"/>
    </row>
    <row r="7" spans="1:11" ht="18.75">
      <c r="A7" s="434"/>
      <c r="D7" s="461"/>
      <c r="E7" s="460"/>
      <c r="F7" s="437"/>
      <c r="G7" s="493"/>
      <c r="H7" s="437"/>
      <c r="I7" s="435"/>
      <c r="J7" s="435"/>
      <c r="K7" s="442"/>
    </row>
    <row r="8" spans="1:11" s="434" customFormat="1" ht="18.75">
      <c r="A8" s="439" t="s">
        <v>377</v>
      </c>
      <c r="B8" s="440"/>
      <c r="C8" s="440"/>
      <c r="D8" s="455"/>
      <c r="E8" s="460"/>
      <c r="F8" s="440"/>
      <c r="G8" s="440"/>
      <c r="H8" s="440"/>
      <c r="I8" s="441"/>
      <c r="J8" s="435"/>
      <c r="K8" s="442"/>
    </row>
    <row r="9" spans="1:11" s="434" customFormat="1" ht="34.5" customHeight="1">
      <c r="A9" s="440"/>
      <c r="B9" s="443" t="s">
        <v>378</v>
      </c>
      <c r="C9" s="443" t="s">
        <v>379</v>
      </c>
      <c r="D9" s="444" t="s">
        <v>380</v>
      </c>
      <c r="E9" s="444" t="s">
        <v>381</v>
      </c>
      <c r="F9" s="444" t="s">
        <v>382</v>
      </c>
      <c r="G9" s="445" t="s">
        <v>383</v>
      </c>
      <c r="H9" s="445" t="s">
        <v>384</v>
      </c>
      <c r="I9" s="443" t="s">
        <v>385</v>
      </c>
      <c r="J9" s="443" t="s">
        <v>350</v>
      </c>
      <c r="K9" s="435"/>
    </row>
    <row r="10" spans="1:12" s="434" customFormat="1" ht="29.25" customHeight="1">
      <c r="A10" s="437" t="s">
        <v>386</v>
      </c>
      <c r="B10" s="446">
        <v>179178600</v>
      </c>
      <c r="C10" s="446">
        <v>0</v>
      </c>
      <c r="D10" s="447">
        <v>90440344.43</v>
      </c>
      <c r="E10" s="447">
        <v>52113928.89</v>
      </c>
      <c r="F10" s="447">
        <f>4621488.09+1683000+203095</f>
        <v>6507583.09</v>
      </c>
      <c r="G10" s="447">
        <v>63906586.19</v>
      </c>
      <c r="H10" s="447">
        <f>19741345.15</f>
        <v>19741345.15</v>
      </c>
      <c r="I10" s="446">
        <v>56462626.4</v>
      </c>
      <c r="J10" s="446">
        <f>SUM(B10:I10)</f>
        <v>468351014.1499999</v>
      </c>
      <c r="L10" s="435"/>
    </row>
    <row r="11" spans="1:12" s="434" customFormat="1" ht="26.25" customHeight="1">
      <c r="A11" s="440" t="s">
        <v>387</v>
      </c>
      <c r="B11" s="446">
        <v>0</v>
      </c>
      <c r="C11" s="446">
        <v>0</v>
      </c>
      <c r="D11" s="446">
        <v>0</v>
      </c>
      <c r="E11" s="446">
        <v>5410073.938399999</v>
      </c>
      <c r="F11" s="446">
        <v>0</v>
      </c>
      <c r="G11" s="446">
        <f>3648136+3557590.41</f>
        <v>7205726.41</v>
      </c>
      <c r="H11" s="446">
        <v>0</v>
      </c>
      <c r="I11" s="446">
        <v>892759.93</v>
      </c>
      <c r="J11" s="446">
        <f>SUM(B11:I11)</f>
        <v>13508560.2784</v>
      </c>
      <c r="K11" s="435"/>
      <c r="L11" s="435"/>
    </row>
    <row r="12" spans="1:12" s="434" customFormat="1" ht="18.75">
      <c r="A12" s="440" t="s">
        <v>388</v>
      </c>
      <c r="B12" s="446">
        <v>0</v>
      </c>
      <c r="C12" s="446">
        <v>0</v>
      </c>
      <c r="D12" s="446">
        <v>0</v>
      </c>
      <c r="E12" s="446">
        <v>0</v>
      </c>
      <c r="F12" s="446">
        <v>0</v>
      </c>
      <c r="G12" s="446">
        <v>0</v>
      </c>
      <c r="H12" s="446">
        <v>0</v>
      </c>
      <c r="I12" s="446">
        <v>0</v>
      </c>
      <c r="J12" s="446">
        <f>SUM(B12:I12)</f>
        <v>0</v>
      </c>
      <c r="K12" s="442"/>
      <c r="L12" s="435"/>
    </row>
    <row r="13" spans="1:12" s="434" customFormat="1" ht="18.75">
      <c r="A13" s="440" t="s">
        <v>389</v>
      </c>
      <c r="B13" s="446">
        <v>0</v>
      </c>
      <c r="C13" s="446">
        <v>0</v>
      </c>
      <c r="D13" s="446">
        <v>0</v>
      </c>
      <c r="E13" s="460">
        <v>-3104099.65</v>
      </c>
      <c r="F13" s="460"/>
      <c r="G13" s="460">
        <v>-5273194.56</v>
      </c>
      <c r="H13" s="460">
        <v>-184038</v>
      </c>
      <c r="I13" s="494">
        <v>0</v>
      </c>
      <c r="J13" s="446">
        <f>SUM(B13:I13)</f>
        <v>-8561332.209999999</v>
      </c>
      <c r="K13" s="442"/>
      <c r="L13" s="435"/>
    </row>
    <row r="14" spans="1:12" s="434" customFormat="1" ht="18.75">
      <c r="A14" s="440" t="s">
        <v>390</v>
      </c>
      <c r="B14" s="446">
        <v>0</v>
      </c>
      <c r="C14" s="446">
        <v>0</v>
      </c>
      <c r="D14" s="446">
        <v>0</v>
      </c>
      <c r="E14" s="446">
        <v>0</v>
      </c>
      <c r="F14" s="446">
        <v>0</v>
      </c>
      <c r="G14" s="446">
        <v>0</v>
      </c>
      <c r="H14" s="446">
        <v>0</v>
      </c>
      <c r="I14" s="446">
        <v>0</v>
      </c>
      <c r="J14" s="446">
        <f>SUM(B14:I14)</f>
        <v>0</v>
      </c>
      <c r="L14" s="435"/>
    </row>
    <row r="15" spans="1:13" s="434" customFormat="1" ht="18.75">
      <c r="A15" s="440" t="s">
        <v>117</v>
      </c>
      <c r="B15" s="446">
        <v>0</v>
      </c>
      <c r="C15" s="446">
        <v>0</v>
      </c>
      <c r="D15" s="446">
        <v>0</v>
      </c>
      <c r="E15" s="446"/>
      <c r="F15" s="446">
        <v>0</v>
      </c>
      <c r="G15" s="446">
        <v>0</v>
      </c>
      <c r="H15" s="446">
        <v>0</v>
      </c>
      <c r="I15" s="446">
        <v>0</v>
      </c>
      <c r="J15" s="446">
        <v>0</v>
      </c>
      <c r="K15" s="442"/>
      <c r="L15" s="435"/>
      <c r="M15" s="435"/>
    </row>
    <row r="16" spans="1:13" s="434" customFormat="1" ht="18.75">
      <c r="A16" s="554" t="s">
        <v>391</v>
      </c>
      <c r="B16" s="448">
        <f>SUM(B10+B11+B12-B13-B14-B15)</f>
        <v>179178600</v>
      </c>
      <c r="C16" s="448">
        <f>SUM(C10+C11+C12-C13-C14-C15)</f>
        <v>0</v>
      </c>
      <c r="D16" s="449">
        <f>SUM(D10+D11+D12-D13-D14-D15)</f>
        <v>90440344.43</v>
      </c>
      <c r="E16" s="448">
        <f>SUM(E10:E14)</f>
        <v>54419903.1784</v>
      </c>
      <c r="F16" s="448">
        <f>SUM(F10+F11+F12-F24-F14-F15)</f>
        <v>6507583.09</v>
      </c>
      <c r="G16" s="448">
        <f>SUM(G10:G15)</f>
        <v>65839118.03999999</v>
      </c>
      <c r="H16" s="448">
        <f>SUM(H10:H15)</f>
        <v>19557307.15</v>
      </c>
      <c r="I16" s="448">
        <f>SUM(I10:I15)</f>
        <v>57355386.33</v>
      </c>
      <c r="J16" s="448">
        <f>SUM(B16:I16)</f>
        <v>473298242.21839994</v>
      </c>
      <c r="K16" s="435"/>
      <c r="L16" s="442"/>
      <c r="M16" s="435"/>
    </row>
    <row r="17" spans="1:13" s="434" customFormat="1" ht="37.5">
      <c r="A17" s="437" t="s">
        <v>392</v>
      </c>
      <c r="B17" s="450">
        <v>0</v>
      </c>
      <c r="C17" s="450">
        <v>0</v>
      </c>
      <c r="D17" s="450">
        <v>-30255289.380000003</v>
      </c>
      <c r="E17" s="450">
        <v>-47076689.76</v>
      </c>
      <c r="F17" s="450">
        <v>-3073656.53</v>
      </c>
      <c r="G17" s="450">
        <v>-41162869.900000006</v>
      </c>
      <c r="H17" s="450">
        <v>-19475730.020000003</v>
      </c>
      <c r="I17" s="450">
        <v>0</v>
      </c>
      <c r="J17" s="450">
        <f>SUM(B17:I17)</f>
        <v>-141044235.59</v>
      </c>
      <c r="K17" s="442"/>
      <c r="L17" s="442"/>
      <c r="M17" s="435"/>
    </row>
    <row r="18" spans="1:13" s="434" customFormat="1" ht="18.75">
      <c r="A18" s="440" t="s">
        <v>393</v>
      </c>
      <c r="B18" s="450">
        <v>0</v>
      </c>
      <c r="C18" s="450">
        <v>0</v>
      </c>
      <c r="D18" s="485">
        <v>-2005425.96</v>
      </c>
      <c r="E18" s="485">
        <v>-3708211.29</v>
      </c>
      <c r="F18" s="485">
        <v>-257971.56</v>
      </c>
      <c r="G18" s="485">
        <v>-4324004.06</v>
      </c>
      <c r="H18" s="485">
        <v>-265598</v>
      </c>
      <c r="I18" s="450">
        <v>0</v>
      </c>
      <c r="J18" s="448">
        <f>SUM(B18:I18)</f>
        <v>-10561210.87</v>
      </c>
      <c r="K18" s="442"/>
      <c r="L18" s="442"/>
      <c r="M18" s="435"/>
    </row>
    <row r="19" spans="1:13" s="434" customFormat="1" ht="20.25" customHeight="1">
      <c r="A19" s="440" t="s">
        <v>389</v>
      </c>
      <c r="B19" s="450">
        <v>0</v>
      </c>
      <c r="C19" s="450">
        <v>0</v>
      </c>
      <c r="D19" s="450">
        <v>0</v>
      </c>
      <c r="E19" s="450">
        <v>3104099.65</v>
      </c>
      <c r="F19" s="450"/>
      <c r="G19" s="450">
        <v>5273194.56</v>
      </c>
      <c r="H19" s="450">
        <v>184038</v>
      </c>
      <c r="I19" s="450">
        <v>0</v>
      </c>
      <c r="J19" s="450">
        <f>SUM(B19:I19)</f>
        <v>8561332.209999999</v>
      </c>
      <c r="K19" s="435">
        <f>+J13+J19</f>
        <v>0</v>
      </c>
      <c r="L19" s="435"/>
      <c r="M19" s="435"/>
    </row>
    <row r="20" spans="1:13" s="434" customFormat="1" ht="19.5" customHeight="1">
      <c r="A20" s="440" t="s">
        <v>390</v>
      </c>
      <c r="B20" s="450"/>
      <c r="C20" s="450"/>
      <c r="D20" s="450">
        <v>196619.05</v>
      </c>
      <c r="E20" s="450">
        <v>-205392.4084000066</v>
      </c>
      <c r="F20" s="450">
        <v>0</v>
      </c>
      <c r="G20" s="450">
        <v>206677.12000001967</v>
      </c>
      <c r="H20" s="450"/>
      <c r="I20" s="450"/>
      <c r="J20" s="450">
        <f>SUM(B20:I20)</f>
        <v>197903.76160001307</v>
      </c>
      <c r="K20" s="435"/>
      <c r="L20" s="435"/>
      <c r="M20" s="435"/>
    </row>
    <row r="21" spans="1:13" s="434" customFormat="1" ht="26.25" customHeight="1">
      <c r="A21" s="440" t="s">
        <v>391</v>
      </c>
      <c r="B21" s="450">
        <v>0</v>
      </c>
      <c r="C21" s="450">
        <v>0</v>
      </c>
      <c r="D21" s="450">
        <f>SUM(D17:D20)</f>
        <v>-32064096.290000003</v>
      </c>
      <c r="E21" s="450">
        <f>SUM(E17:E20)</f>
        <v>-47886193.808400005</v>
      </c>
      <c r="F21" s="450">
        <f>SUM(F17:F19)</f>
        <v>-3331628.09</v>
      </c>
      <c r="G21" s="450">
        <f>SUM(G17:G20)</f>
        <v>-40007002.27999999</v>
      </c>
      <c r="H21" s="450">
        <f>SUM(H17:H19)</f>
        <v>-19557290.020000003</v>
      </c>
      <c r="I21" s="450">
        <v>0</v>
      </c>
      <c r="J21" s="450">
        <f>SUM(D21:I21)</f>
        <v>-142846210.4884</v>
      </c>
      <c r="K21" s="442"/>
      <c r="L21" s="435"/>
      <c r="M21" s="435"/>
    </row>
    <row r="22" spans="1:13" s="434" customFormat="1" ht="38.25" thickBot="1">
      <c r="A22" s="451" t="s">
        <v>395</v>
      </c>
      <c r="B22" s="452">
        <f>SUM(B16-B21)</f>
        <v>179178600</v>
      </c>
      <c r="C22" s="452">
        <f>SUM(C16-C17-C18-C19)</f>
        <v>0</v>
      </c>
      <c r="D22" s="452">
        <f>+D16+D21-D19</f>
        <v>58376248.14</v>
      </c>
      <c r="E22" s="452">
        <f>+E16+E21</f>
        <v>6533709.369999997</v>
      </c>
      <c r="F22" s="452">
        <f>+F16+F21</f>
        <v>3175955</v>
      </c>
      <c r="G22" s="452">
        <f>+G16+G21</f>
        <v>25832115.760000005</v>
      </c>
      <c r="H22" s="452">
        <f>+H16+H21</f>
        <v>17.12999999523163</v>
      </c>
      <c r="I22" s="452">
        <f>SUM(I16-I21)</f>
        <v>57355386.33</v>
      </c>
      <c r="J22" s="453">
        <f>+J16+J17+J18+J19+J20</f>
        <v>330452031.72999996</v>
      </c>
      <c r="K22" s="435"/>
      <c r="L22" s="461"/>
      <c r="M22" s="435"/>
    </row>
    <row r="23" spans="4:13" ht="18.75" thickTop="1">
      <c r="D23" s="464"/>
      <c r="E23" s="435"/>
      <c r="F23" s="454"/>
      <c r="G23" s="435"/>
      <c r="H23" s="454"/>
      <c r="J23" s="550"/>
      <c r="K23" s="442"/>
      <c r="L23" s="461"/>
      <c r="M23" s="438"/>
    </row>
    <row r="24" spans="1:13" ht="18.75">
      <c r="A24" s="431" t="s">
        <v>428</v>
      </c>
      <c r="D24" s="464"/>
      <c r="E24" s="446"/>
      <c r="F24" s="446"/>
      <c r="G24" s="446"/>
      <c r="H24" s="446"/>
      <c r="J24" s="550"/>
      <c r="K24" s="442"/>
      <c r="L24" s="461"/>
      <c r="M24" s="438"/>
    </row>
    <row r="25" spans="1:13" ht="18">
      <c r="A25" s="431" t="s">
        <v>426</v>
      </c>
      <c r="D25" s="438"/>
      <c r="E25" s="460"/>
      <c r="F25" s="460"/>
      <c r="G25" s="460"/>
      <c r="H25" s="457"/>
      <c r="I25" s="457"/>
      <c r="K25" s="435"/>
      <c r="L25" s="461"/>
      <c r="M25" s="435"/>
    </row>
    <row r="26" spans="1:13" ht="18">
      <c r="A26" s="431" t="s">
        <v>427</v>
      </c>
      <c r="D26" s="438"/>
      <c r="E26" s="460"/>
      <c r="F26" s="460"/>
      <c r="G26" s="460"/>
      <c r="H26" s="457"/>
      <c r="I26" s="457"/>
      <c r="K26" s="435"/>
      <c r="L26" s="461"/>
      <c r="M26" s="435"/>
    </row>
    <row r="27" spans="1:13" ht="18">
      <c r="A27" s="431" t="s">
        <v>431</v>
      </c>
      <c r="D27" s="438"/>
      <c r="E27" s="460"/>
      <c r="F27" s="460"/>
      <c r="G27" s="460"/>
      <c r="H27" s="457"/>
      <c r="I27" s="457"/>
      <c r="K27" s="435"/>
      <c r="L27" s="461"/>
      <c r="M27" s="435"/>
    </row>
    <row r="28" spans="4:13" ht="18">
      <c r="D28" s="438"/>
      <c r="E28" s="460"/>
      <c r="F28" s="460"/>
      <c r="G28" s="460"/>
      <c r="H28" s="457"/>
      <c r="I28" s="457"/>
      <c r="K28" s="435"/>
      <c r="L28" s="461"/>
      <c r="M28" s="435"/>
    </row>
    <row r="29" spans="4:13" ht="18">
      <c r="D29" s="433"/>
      <c r="E29" s="460"/>
      <c r="F29" s="460"/>
      <c r="G29" s="460"/>
      <c r="I29" s="457"/>
      <c r="J29" s="457"/>
      <c r="K29" s="435"/>
      <c r="L29" s="461"/>
      <c r="M29" s="432"/>
    </row>
    <row r="30" spans="1:12" ht="18">
      <c r="A30" s="436" t="s">
        <v>376</v>
      </c>
      <c r="B30" s="434"/>
      <c r="D30" s="433"/>
      <c r="E30" s="442"/>
      <c r="F30" s="460"/>
      <c r="G30" s="460"/>
      <c r="H30" s="460"/>
      <c r="I30" s="457"/>
      <c r="J30" s="435"/>
      <c r="K30" s="461"/>
      <c r="L30" s="432"/>
    </row>
    <row r="31" spans="1:12" ht="18">
      <c r="A31" s="434"/>
      <c r="B31" s="434"/>
      <c r="C31" s="434"/>
      <c r="D31" s="460"/>
      <c r="E31" s="442"/>
      <c r="F31" s="460"/>
      <c r="H31" s="442"/>
      <c r="I31" s="457"/>
      <c r="J31" s="435"/>
      <c r="K31" s="461"/>
      <c r="L31" s="432"/>
    </row>
    <row r="32" spans="1:12" s="434" customFormat="1" ht="18.75">
      <c r="A32" s="439" t="s">
        <v>394</v>
      </c>
      <c r="B32" s="443"/>
      <c r="C32" s="443"/>
      <c r="D32" s="558"/>
      <c r="E32" s="559"/>
      <c r="F32" s="455"/>
      <c r="G32" s="442"/>
      <c r="H32" s="441"/>
      <c r="I32" s="455"/>
      <c r="J32" s="460"/>
      <c r="K32" s="460"/>
      <c r="L32" s="435"/>
    </row>
    <row r="33" spans="1:12" s="434" customFormat="1" ht="18.75" customHeight="1">
      <c r="A33" s="440"/>
      <c r="B33" s="443">
        <v>2021</v>
      </c>
      <c r="C33" s="443"/>
      <c r="D33" s="560"/>
      <c r="E33" s="561"/>
      <c r="F33" s="462"/>
      <c r="G33" s="460"/>
      <c r="H33" s="456"/>
      <c r="I33" s="462"/>
      <c r="J33" s="457"/>
      <c r="K33" s="435"/>
      <c r="L33" s="435"/>
    </row>
    <row r="34" spans="1:12" s="434" customFormat="1" ht="29.25" customHeight="1">
      <c r="A34" s="437" t="s">
        <v>386</v>
      </c>
      <c r="B34" s="446">
        <v>17806102</v>
      </c>
      <c r="C34" s="446"/>
      <c r="D34" s="562"/>
      <c r="E34" s="562"/>
      <c r="F34" s="446"/>
      <c r="G34" s="446"/>
      <c r="H34" s="446"/>
      <c r="I34" s="446"/>
      <c r="J34" s="458"/>
      <c r="K34" s="435"/>
      <c r="L34" s="435"/>
    </row>
    <row r="35" spans="1:12" s="434" customFormat="1" ht="26.25" customHeight="1" hidden="1">
      <c r="A35" s="440" t="s">
        <v>387</v>
      </c>
      <c r="B35" s="446">
        <v>0</v>
      </c>
      <c r="C35" s="446"/>
      <c r="D35" s="562"/>
      <c r="E35" s="562"/>
      <c r="F35" s="446"/>
      <c r="G35" s="446"/>
      <c r="H35" s="446"/>
      <c r="I35" s="446"/>
      <c r="J35" s="435"/>
      <c r="K35" s="435"/>
      <c r="L35" s="435"/>
    </row>
    <row r="36" spans="1:12" s="434" customFormat="1" ht="18.75" hidden="1">
      <c r="A36" s="440" t="s">
        <v>388</v>
      </c>
      <c r="B36" s="446">
        <v>0</v>
      </c>
      <c r="C36" s="446"/>
      <c r="D36" s="562"/>
      <c r="E36" s="562"/>
      <c r="F36" s="446"/>
      <c r="G36" s="446"/>
      <c r="H36" s="446"/>
      <c r="I36" s="446"/>
      <c r="J36" s="442"/>
      <c r="K36" s="435"/>
      <c r="L36" s="442"/>
    </row>
    <row r="37" spans="1:9" s="434" customFormat="1" ht="18.75" hidden="1">
      <c r="A37" s="440" t="s">
        <v>389</v>
      </c>
      <c r="B37" s="446">
        <v>0</v>
      </c>
      <c r="C37" s="446"/>
      <c r="D37" s="562"/>
      <c r="E37" s="562"/>
      <c r="F37" s="446"/>
      <c r="G37" s="446"/>
      <c r="H37" s="446"/>
      <c r="I37" s="446"/>
    </row>
    <row r="38" spans="1:11" s="434" customFormat="1" ht="18.75" hidden="1">
      <c r="A38" s="440" t="s">
        <v>390</v>
      </c>
      <c r="B38" s="446">
        <v>0</v>
      </c>
      <c r="C38" s="446"/>
      <c r="D38" s="562"/>
      <c r="E38" s="562"/>
      <c r="F38" s="446"/>
      <c r="G38" s="446"/>
      <c r="H38" s="446"/>
      <c r="I38" s="446"/>
      <c r="J38" s="435"/>
      <c r="K38" s="435"/>
    </row>
    <row r="39" spans="1:11" s="434" customFormat="1" ht="18.75" hidden="1">
      <c r="A39" s="440" t="s">
        <v>117</v>
      </c>
      <c r="B39" s="446">
        <v>0</v>
      </c>
      <c r="C39" s="446"/>
      <c r="D39" s="562"/>
      <c r="E39" s="562"/>
      <c r="F39" s="446"/>
      <c r="G39" s="446"/>
      <c r="H39" s="446"/>
      <c r="I39" s="446"/>
      <c r="J39" s="435"/>
      <c r="K39" s="435"/>
    </row>
    <row r="40" spans="1:11" s="434" customFormat="1" ht="18.75" hidden="1">
      <c r="A40" s="440" t="s">
        <v>391</v>
      </c>
      <c r="B40" s="448">
        <f>+B34-B37+B38</f>
        <v>17806102</v>
      </c>
      <c r="C40" s="448"/>
      <c r="D40" s="556"/>
      <c r="E40" s="556"/>
      <c r="F40" s="448"/>
      <c r="G40" s="448"/>
      <c r="H40" s="448"/>
      <c r="I40" s="448"/>
      <c r="J40" s="435"/>
      <c r="K40" s="435"/>
    </row>
    <row r="41" spans="1:11" s="434" customFormat="1" ht="10.5" customHeight="1">
      <c r="A41" s="440"/>
      <c r="B41" s="450"/>
      <c r="C41" s="450"/>
      <c r="D41" s="555"/>
      <c r="E41" s="555"/>
      <c r="F41" s="450"/>
      <c r="G41" s="450"/>
      <c r="H41" s="450"/>
      <c r="I41" s="450"/>
      <c r="J41" s="435"/>
      <c r="K41" s="435"/>
    </row>
    <row r="42" spans="1:11" s="434" customFormat="1" ht="37.5">
      <c r="A42" s="437" t="s">
        <v>392</v>
      </c>
      <c r="B42" s="450">
        <v>-16822499.24</v>
      </c>
      <c r="C42" s="450"/>
      <c r="D42" s="555"/>
      <c r="E42" s="555"/>
      <c r="F42" s="450"/>
      <c r="G42" s="450"/>
      <c r="H42" s="450"/>
      <c r="I42" s="450"/>
      <c r="J42" s="435"/>
      <c r="K42" s="435"/>
    </row>
    <row r="43" spans="1:9" s="434" customFormat="1" ht="18.75">
      <c r="A43" s="440" t="s">
        <v>393</v>
      </c>
      <c r="B43" s="450">
        <v>-947286</v>
      </c>
      <c r="C43" s="450"/>
      <c r="D43" s="555"/>
      <c r="E43" s="555"/>
      <c r="F43" s="450"/>
      <c r="G43" s="450"/>
      <c r="H43" s="450"/>
      <c r="I43" s="450"/>
    </row>
    <row r="44" spans="1:11" s="434" customFormat="1" ht="18.75">
      <c r="A44" s="440" t="s">
        <v>389</v>
      </c>
      <c r="B44" s="450">
        <v>0</v>
      </c>
      <c r="C44" s="450"/>
      <c r="D44" s="555"/>
      <c r="E44" s="555"/>
      <c r="F44" s="450"/>
      <c r="G44" s="450"/>
      <c r="H44" s="450"/>
      <c r="I44" s="450"/>
      <c r="J44" s="435"/>
      <c r="K44" s="442"/>
    </row>
    <row r="45" spans="1:9" s="434" customFormat="1" ht="18.75">
      <c r="A45" s="440" t="s">
        <v>391</v>
      </c>
      <c r="B45" s="450">
        <f>SUM(B42:B44)</f>
        <v>-17769785.24</v>
      </c>
      <c r="C45" s="555"/>
      <c r="D45" s="555"/>
      <c r="E45" s="555"/>
      <c r="F45" s="555"/>
      <c r="G45" s="555"/>
      <c r="H45" s="555"/>
      <c r="I45" s="555"/>
    </row>
    <row r="46" spans="1:11" s="434" customFormat="1" ht="31.5" customHeight="1" thickBot="1">
      <c r="A46" s="451" t="s">
        <v>430</v>
      </c>
      <c r="B46" s="452">
        <f>SUM(B40:B44)</f>
        <v>36316.76000000164</v>
      </c>
      <c r="C46" s="556"/>
      <c r="D46" s="556"/>
      <c r="E46" s="556"/>
      <c r="F46" s="556"/>
      <c r="G46" s="556"/>
      <c r="H46" s="556"/>
      <c r="I46" s="556"/>
      <c r="J46" s="435"/>
      <c r="K46" s="442"/>
    </row>
    <row r="47" spans="3:5" ht="18.75" thickTop="1">
      <c r="C47" s="434"/>
      <c r="D47" s="563"/>
      <c r="E47" s="564"/>
    </row>
    <row r="48" spans="2:11" ht="18">
      <c r="B48" s="433"/>
      <c r="C48" s="434"/>
      <c r="D48" s="434"/>
      <c r="I48" s="551"/>
      <c r="J48" s="552"/>
      <c r="K48" s="442"/>
    </row>
    <row r="49" spans="2:11" ht="18">
      <c r="B49" s="461"/>
      <c r="C49" s="434"/>
      <c r="D49" s="434"/>
      <c r="J49" s="553"/>
      <c r="K49" s="442"/>
    </row>
    <row r="50" spans="2:10" ht="18">
      <c r="B50" s="461"/>
      <c r="C50" s="460"/>
      <c r="D50" s="434"/>
      <c r="E50" s="460"/>
      <c r="F50" s="460"/>
      <c r="J50" s="435"/>
    </row>
    <row r="51" spans="2:11" ht="18">
      <c r="B51" s="461"/>
      <c r="C51" s="460"/>
      <c r="D51" s="434"/>
      <c r="E51" s="460"/>
      <c r="F51" s="460"/>
      <c r="J51" s="463"/>
      <c r="K51" s="442"/>
    </row>
    <row r="52" spans="2:10" ht="18">
      <c r="B52" s="461"/>
      <c r="C52" s="460"/>
      <c r="D52" s="434"/>
      <c r="E52" s="460"/>
      <c r="F52" s="460"/>
      <c r="J52" s="435"/>
    </row>
    <row r="53" spans="2:10" ht="18">
      <c r="B53" s="433"/>
      <c r="C53" s="460"/>
      <c r="D53" s="434"/>
      <c r="E53" s="460"/>
      <c r="F53" s="460"/>
      <c r="J53" s="435"/>
    </row>
    <row r="54" spans="2:10" ht="18">
      <c r="B54" s="461"/>
      <c r="E54" s="460"/>
      <c r="F54" s="460"/>
      <c r="J54" s="435"/>
    </row>
    <row r="55" spans="5:10" ht="18">
      <c r="E55" s="460"/>
      <c r="F55" s="460"/>
      <c r="J55" s="435"/>
    </row>
    <row r="56" spans="2:10" ht="18">
      <c r="B56" s="461"/>
      <c r="F56" s="460"/>
      <c r="G56" s="442"/>
      <c r="J56" s="435"/>
    </row>
    <row r="57" spans="6:10" ht="18">
      <c r="F57" s="460"/>
      <c r="J57" s="435"/>
    </row>
    <row r="58" spans="2:10" ht="18">
      <c r="B58" s="461"/>
      <c r="C58" s="461"/>
      <c r="G58" s="460"/>
      <c r="J58" s="442"/>
    </row>
    <row r="59" spans="2:3" ht="18">
      <c r="B59" s="461"/>
      <c r="C59" s="438"/>
    </row>
    <row r="60" spans="2:6" ht="18">
      <c r="B60" s="461"/>
      <c r="F60" s="460"/>
    </row>
    <row r="61" ht="18">
      <c r="F61" s="460"/>
    </row>
    <row r="62" ht="18">
      <c r="F62" s="457"/>
    </row>
  </sheetData>
  <sheetProtection/>
  <printOptions/>
  <pageMargins left="0.7086614173228347" right="0.7086614173228347" top="0.7480314960629921" bottom="0.7480314960629921" header="0.31496062992125984" footer="0.31496062992125984"/>
  <pageSetup horizontalDpi="600" verticalDpi="600" orientation="landscape" scale="40" r:id="rId4"/>
  <headerFooter>
    <oddFooter>&amp;CPágina 1 de 1</oddFooter>
  </headerFooter>
  <colBreaks count="1" manualBreakCount="1">
    <brk id="10" max="65535" man="1"/>
  </colBreaks>
  <drawing r:id="rId3"/>
  <legacyDrawing r:id="rId2"/>
</worksheet>
</file>

<file path=xl/worksheets/sheet9.xml><?xml version="1.0" encoding="utf-8"?>
<worksheet xmlns="http://schemas.openxmlformats.org/spreadsheetml/2006/main" xmlns:r="http://schemas.openxmlformats.org/officeDocument/2006/relationships">
  <dimension ref="A2:O53"/>
  <sheetViews>
    <sheetView zoomScalePageLayoutView="0" workbookViewId="0" topLeftCell="A1">
      <selection activeCell="O29" sqref="O29"/>
    </sheetView>
  </sheetViews>
  <sheetFormatPr defaultColWidth="11.421875" defaultRowHeight="12.75"/>
  <cols>
    <col min="1" max="1" width="3.7109375" style="3" customWidth="1"/>
    <col min="2" max="2" width="1.28515625" style="3" customWidth="1"/>
    <col min="3" max="3" width="39.57421875" style="3" customWidth="1"/>
    <col min="4" max="4" width="2.140625" style="3" customWidth="1"/>
    <col min="5" max="5" width="14.7109375" style="4" customWidth="1"/>
    <col min="6" max="6" width="1.7109375" style="4" customWidth="1"/>
    <col min="7" max="7" width="14.7109375" style="4" customWidth="1"/>
    <col min="8" max="8" width="1.7109375" style="4" customWidth="1"/>
    <col min="9" max="9" width="14.421875" style="4" customWidth="1"/>
    <col min="10" max="10" width="1.7109375" style="4" customWidth="1"/>
    <col min="11" max="11" width="13.8515625" style="3" bestFit="1" customWidth="1"/>
    <col min="12" max="12" width="1.7109375" style="3" customWidth="1"/>
    <col min="13" max="13" width="15.57421875" style="3" bestFit="1" customWidth="1"/>
    <col min="14" max="15" width="3.7109375" style="3" customWidth="1"/>
    <col min="16" max="16384" width="11.421875" style="5" customWidth="1"/>
  </cols>
  <sheetData>
    <row r="1" ht="15.75" thickBot="1"/>
    <row r="2" spans="2:13" ht="15.75">
      <c r="B2" s="586" t="s">
        <v>3</v>
      </c>
      <c r="C2" s="587"/>
      <c r="D2" s="587"/>
      <c r="E2" s="587"/>
      <c r="F2" s="587"/>
      <c r="G2" s="587"/>
      <c r="H2" s="587"/>
      <c r="I2" s="587"/>
      <c r="J2" s="587"/>
      <c r="K2" s="587"/>
      <c r="L2" s="587"/>
      <c r="M2" s="588"/>
    </row>
    <row r="3" spans="2:13" ht="15.75">
      <c r="B3" s="589" t="s">
        <v>4</v>
      </c>
      <c r="C3" s="590"/>
      <c r="D3" s="590"/>
      <c r="E3" s="590"/>
      <c r="F3" s="590"/>
      <c r="G3" s="590"/>
      <c r="H3" s="590"/>
      <c r="I3" s="590"/>
      <c r="J3" s="590"/>
      <c r="K3" s="590"/>
      <c r="L3" s="590"/>
      <c r="M3" s="591"/>
    </row>
    <row r="4" spans="2:13" ht="15.75">
      <c r="B4" s="589" t="s">
        <v>408</v>
      </c>
      <c r="C4" s="590"/>
      <c r="D4" s="590"/>
      <c r="E4" s="590"/>
      <c r="F4" s="590"/>
      <c r="G4" s="590"/>
      <c r="H4" s="590"/>
      <c r="I4" s="590"/>
      <c r="J4" s="590"/>
      <c r="K4" s="590"/>
      <c r="L4" s="590"/>
      <c r="M4" s="591"/>
    </row>
    <row r="5" spans="2:13" ht="15.75">
      <c r="B5" s="589" t="s">
        <v>2</v>
      </c>
      <c r="C5" s="590"/>
      <c r="D5" s="590"/>
      <c r="E5" s="590"/>
      <c r="F5" s="590"/>
      <c r="G5" s="590"/>
      <c r="H5" s="590"/>
      <c r="I5" s="590"/>
      <c r="J5" s="590"/>
      <c r="K5" s="590"/>
      <c r="L5" s="590"/>
      <c r="M5" s="591"/>
    </row>
    <row r="6" spans="2:13" ht="15.75" customHeight="1">
      <c r="B6" s="6"/>
      <c r="C6" s="7"/>
      <c r="D6" s="7"/>
      <c r="E6" s="8"/>
      <c r="F6" s="8"/>
      <c r="G6" s="8"/>
      <c r="H6" s="9"/>
      <c r="I6" s="8"/>
      <c r="J6" s="8"/>
      <c r="K6" s="10"/>
      <c r="L6" s="7"/>
      <c r="M6" s="11"/>
    </row>
    <row r="7" spans="2:13" ht="45">
      <c r="B7" s="6"/>
      <c r="C7" s="10"/>
      <c r="D7" s="10"/>
      <c r="E7" s="12" t="s">
        <v>5</v>
      </c>
      <c r="F7" s="13"/>
      <c r="G7" s="12" t="s">
        <v>6</v>
      </c>
      <c r="H7" s="14"/>
      <c r="I7" s="12" t="s">
        <v>7</v>
      </c>
      <c r="J7" s="13"/>
      <c r="K7" s="12" t="s">
        <v>8</v>
      </c>
      <c r="L7" s="13"/>
      <c r="M7" s="15" t="s">
        <v>9</v>
      </c>
    </row>
    <row r="8" spans="2:15" ht="15.75" customHeight="1">
      <c r="B8" s="6"/>
      <c r="C8" s="26" t="s">
        <v>432</v>
      </c>
      <c r="D8" s="10"/>
      <c r="E8" s="49">
        <v>101467631.53</v>
      </c>
      <c r="F8" s="17"/>
      <c r="G8" s="16">
        <v>0</v>
      </c>
      <c r="H8" s="18"/>
      <c r="I8" s="16">
        <v>0</v>
      </c>
      <c r="J8" s="17"/>
      <c r="K8" s="465">
        <f>+'SITUACION '!H76</f>
        <v>432858909</v>
      </c>
      <c r="L8" s="50"/>
      <c r="M8" s="58">
        <f>+'SITUACION '!F35+'SITUACION '!F36</f>
        <v>330488348.48999995</v>
      </c>
      <c r="N8" s="20"/>
      <c r="O8" s="20"/>
    </row>
    <row r="9" spans="1:15" s="2" customFormat="1" ht="15">
      <c r="A9" s="4"/>
      <c r="B9" s="21"/>
      <c r="C9" s="10" t="s">
        <v>10</v>
      </c>
      <c r="D9" s="10"/>
      <c r="E9" s="16">
        <v>0</v>
      </c>
      <c r="F9" s="17"/>
      <c r="G9" s="16">
        <v>0</v>
      </c>
      <c r="H9" s="18"/>
      <c r="I9" s="16"/>
      <c r="J9" s="17"/>
      <c r="K9" s="49"/>
      <c r="L9" s="50"/>
      <c r="M9" s="568">
        <v>0</v>
      </c>
      <c r="N9" s="4"/>
      <c r="O9" s="4"/>
    </row>
    <row r="10" spans="1:15" s="2" customFormat="1" ht="15.75" customHeight="1">
      <c r="A10" s="4"/>
      <c r="B10" s="21"/>
      <c r="C10" s="10" t="s">
        <v>11</v>
      </c>
      <c r="D10" s="10"/>
      <c r="E10" s="49">
        <v>0</v>
      </c>
      <c r="F10" s="466"/>
      <c r="G10" s="16"/>
      <c r="H10" s="18"/>
      <c r="I10" s="49">
        <v>0</v>
      </c>
      <c r="J10" s="466"/>
      <c r="K10" s="49">
        <v>0</v>
      </c>
      <c r="L10" s="50"/>
      <c r="M10" s="568">
        <v>0</v>
      </c>
      <c r="N10" s="4"/>
      <c r="O10" s="4"/>
    </row>
    <row r="11" spans="2:13" ht="15.75" customHeight="1">
      <c r="B11" s="6"/>
      <c r="C11" s="10" t="s">
        <v>0</v>
      </c>
      <c r="D11" s="10"/>
      <c r="E11" s="16">
        <v>0</v>
      </c>
      <c r="F11" s="17"/>
      <c r="G11" s="16"/>
      <c r="H11" s="18"/>
      <c r="I11" s="49"/>
      <c r="J11" s="466"/>
      <c r="K11" s="50">
        <v>-668506</v>
      </c>
      <c r="L11" s="50"/>
      <c r="M11" s="58">
        <v>0</v>
      </c>
    </row>
    <row r="12" spans="2:13" ht="15.75" customHeight="1">
      <c r="B12" s="6"/>
      <c r="C12" s="10" t="s">
        <v>12</v>
      </c>
      <c r="D12" s="10"/>
      <c r="E12" s="16">
        <v>0</v>
      </c>
      <c r="F12" s="17"/>
      <c r="G12" s="16"/>
      <c r="H12" s="18"/>
      <c r="I12" s="49">
        <v>0</v>
      </c>
      <c r="J12" s="466"/>
      <c r="K12" s="50">
        <f>+'SITUACION '!H75</f>
        <v>61170822.32</v>
      </c>
      <c r="L12" s="50"/>
      <c r="M12" s="58">
        <f>+K12</f>
        <v>61170822.32</v>
      </c>
    </row>
    <row r="13" spans="2:13" ht="15">
      <c r="B13" s="6"/>
      <c r="C13" s="26" t="s">
        <v>418</v>
      </c>
      <c r="D13" s="10"/>
      <c r="E13" s="16">
        <v>101467631.82</v>
      </c>
      <c r="F13" s="17"/>
      <c r="G13" s="16">
        <v>0</v>
      </c>
      <c r="H13" s="18"/>
      <c r="I13" s="49">
        <f>SUM(I10:I12)</f>
        <v>0</v>
      </c>
      <c r="J13" s="466"/>
      <c r="K13" s="50">
        <f>+K8+K11+K10+K12</f>
        <v>493361225.32</v>
      </c>
      <c r="L13" s="50"/>
      <c r="M13" s="58">
        <f>SUM(E13:K13)</f>
        <v>594828857.14</v>
      </c>
    </row>
    <row r="14" spans="2:13" ht="15.75" customHeight="1">
      <c r="B14" s="6"/>
      <c r="C14" s="26" t="s">
        <v>433</v>
      </c>
      <c r="D14" s="10"/>
      <c r="E14" s="566">
        <f>+E13</f>
        <v>101467631.82</v>
      </c>
      <c r="F14" s="566"/>
      <c r="G14" s="566"/>
      <c r="H14" s="27"/>
      <c r="I14" s="565"/>
      <c r="J14" s="565"/>
      <c r="K14" s="567">
        <f>+K13</f>
        <v>493361225.32</v>
      </c>
      <c r="L14" s="567"/>
      <c r="M14" s="575">
        <f>+M13</f>
        <v>594828857.14</v>
      </c>
    </row>
    <row r="15" spans="2:13" ht="15">
      <c r="B15" s="6"/>
      <c r="C15" s="10"/>
      <c r="D15" s="10"/>
      <c r="E15" s="23"/>
      <c r="F15" s="23"/>
      <c r="G15" s="23"/>
      <c r="H15" s="18"/>
      <c r="I15" s="557"/>
      <c r="J15" s="557"/>
      <c r="K15" s="50"/>
      <c r="L15" s="50"/>
      <c r="M15" s="58"/>
    </row>
    <row r="16" spans="1:15" s="2" customFormat="1" ht="15">
      <c r="A16" s="4"/>
      <c r="B16" s="21"/>
      <c r="C16" s="24" t="s">
        <v>10</v>
      </c>
      <c r="D16" s="10"/>
      <c r="E16" s="16">
        <v>0</v>
      </c>
      <c r="F16" s="17"/>
      <c r="G16" s="16">
        <v>0</v>
      </c>
      <c r="H16" s="18"/>
      <c r="I16" s="49"/>
      <c r="J16" s="466"/>
      <c r="K16" s="49"/>
      <c r="L16" s="50"/>
      <c r="M16" s="568">
        <v>0</v>
      </c>
      <c r="N16" s="4"/>
      <c r="O16" s="4"/>
    </row>
    <row r="17" spans="1:15" s="2" customFormat="1" ht="15">
      <c r="A17" s="4"/>
      <c r="B17" s="21"/>
      <c r="C17" s="24" t="s">
        <v>11</v>
      </c>
      <c r="D17" s="10"/>
      <c r="E17" s="16">
        <v>0</v>
      </c>
      <c r="F17" s="17"/>
      <c r="G17" s="16"/>
      <c r="H17" s="18"/>
      <c r="I17" s="16">
        <v>0</v>
      </c>
      <c r="J17" s="17"/>
      <c r="K17" s="49"/>
      <c r="L17" s="50"/>
      <c r="M17" s="568">
        <v>0</v>
      </c>
      <c r="N17" s="4"/>
      <c r="O17" s="4"/>
    </row>
    <row r="18" spans="1:15" s="2" customFormat="1" ht="30">
      <c r="A18" s="4"/>
      <c r="B18" s="21"/>
      <c r="C18" s="59" t="s">
        <v>13</v>
      </c>
      <c r="D18" s="10"/>
      <c r="E18" s="16">
        <v>0</v>
      </c>
      <c r="F18" s="17"/>
      <c r="G18" s="16"/>
      <c r="H18" s="18"/>
      <c r="I18" s="16">
        <v>0</v>
      </c>
      <c r="J18" s="17"/>
      <c r="K18" s="49">
        <v>0</v>
      </c>
      <c r="L18" s="50"/>
      <c r="M18" s="568">
        <v>0</v>
      </c>
      <c r="N18" s="4"/>
      <c r="O18" s="4"/>
    </row>
    <row r="19" spans="2:13" ht="15">
      <c r="B19" s="6"/>
      <c r="C19" s="24" t="s">
        <v>0</v>
      </c>
      <c r="D19" s="10"/>
      <c r="E19" s="16">
        <v>0</v>
      </c>
      <c r="F19" s="17"/>
      <c r="G19" s="16"/>
      <c r="H19" s="18"/>
      <c r="I19" s="16">
        <v>0</v>
      </c>
      <c r="J19" s="17"/>
      <c r="K19" s="49">
        <v>-7064323.32</v>
      </c>
      <c r="L19" s="50"/>
      <c r="M19" s="58">
        <f>+K19</f>
        <v>-7064323.32</v>
      </c>
    </row>
    <row r="20" spans="2:13" ht="15">
      <c r="B20" s="6"/>
      <c r="C20" s="24" t="s">
        <v>12</v>
      </c>
      <c r="D20" s="10"/>
      <c r="E20" s="51">
        <v>0</v>
      </c>
      <c r="F20" s="17"/>
      <c r="G20" s="16"/>
      <c r="H20" s="18"/>
      <c r="I20" s="16">
        <v>0</v>
      </c>
      <c r="J20" s="17"/>
      <c r="K20" s="50">
        <f>+'SITUACION '!F75</f>
        <v>3990008.88</v>
      </c>
      <c r="L20" s="50"/>
      <c r="M20" s="58">
        <f>+K20</f>
        <v>3990008.88</v>
      </c>
    </row>
    <row r="21" spans="2:13" ht="15">
      <c r="B21" s="25"/>
      <c r="C21" s="26" t="s">
        <v>409</v>
      </c>
      <c r="D21" s="10"/>
      <c r="E21" s="52">
        <f>+E13</f>
        <v>101467631.82</v>
      </c>
      <c r="F21" s="28"/>
      <c r="G21" s="27">
        <f>SUM(G20,G13)</f>
        <v>0</v>
      </c>
      <c r="H21" s="23"/>
      <c r="I21" s="27">
        <f>SUM(I20,I13)</f>
        <v>0</v>
      </c>
      <c r="J21" s="28"/>
      <c r="K21" s="567">
        <f>SUM(K14:K20)</f>
        <v>490286910.88</v>
      </c>
      <c r="L21" s="50"/>
      <c r="M21" s="569">
        <f>SUM(M14:M20)</f>
        <v>591754542.6999999</v>
      </c>
    </row>
    <row r="22" spans="2:13" ht="15">
      <c r="B22" s="25"/>
      <c r="C22" s="10"/>
      <c r="D22" s="10"/>
      <c r="E22" s="23"/>
      <c r="F22" s="23"/>
      <c r="G22" s="23"/>
      <c r="H22" s="23"/>
      <c r="I22" s="23"/>
      <c r="J22" s="23"/>
      <c r="K22" s="50"/>
      <c r="L22" s="50"/>
      <c r="M22" s="58"/>
    </row>
    <row r="23" spans="2:13" ht="15">
      <c r="B23" s="25"/>
      <c r="C23" s="467" t="s">
        <v>20</v>
      </c>
      <c r="D23" s="10"/>
      <c r="E23" s="23"/>
      <c r="F23" s="23"/>
      <c r="G23" s="23"/>
      <c r="H23" s="23"/>
      <c r="I23" s="23"/>
      <c r="J23" s="23"/>
      <c r="K23" s="50"/>
      <c r="L23" s="50"/>
      <c r="M23" s="58"/>
    </row>
    <row r="24" spans="2:13" ht="15">
      <c r="B24" s="25"/>
      <c r="C24" s="467" t="s">
        <v>21</v>
      </c>
      <c r="D24" s="10"/>
      <c r="E24" s="23"/>
      <c r="F24" s="23"/>
      <c r="G24" s="23"/>
      <c r="H24" s="23"/>
      <c r="I24" s="23"/>
      <c r="J24" s="23"/>
      <c r="K24" s="50"/>
      <c r="L24" s="50"/>
      <c r="M24" s="58"/>
    </row>
    <row r="25" spans="2:13" ht="15">
      <c r="B25" s="25"/>
      <c r="C25" s="467" t="s">
        <v>22</v>
      </c>
      <c r="D25" s="10"/>
      <c r="E25" s="23"/>
      <c r="F25" s="23"/>
      <c r="G25" s="23"/>
      <c r="H25" s="23"/>
      <c r="I25" s="23"/>
      <c r="J25" s="23"/>
      <c r="K25" s="50"/>
      <c r="L25" s="50"/>
      <c r="M25" s="58"/>
    </row>
    <row r="26" spans="2:13" ht="15">
      <c r="B26" s="6"/>
      <c r="C26" s="467" t="s">
        <v>410</v>
      </c>
      <c r="D26" s="10"/>
      <c r="E26" s="8"/>
      <c r="F26" s="8"/>
      <c r="G26" s="8"/>
      <c r="H26" s="8"/>
      <c r="I26" s="8"/>
      <c r="J26" s="8"/>
      <c r="K26" s="18"/>
      <c r="L26" s="10"/>
      <c r="M26" s="11"/>
    </row>
    <row r="27" spans="2:13" ht="15">
      <c r="B27" s="61"/>
      <c r="C27" s="468" t="s">
        <v>23</v>
      </c>
      <c r="D27" s="62"/>
      <c r="E27" s="63"/>
      <c r="F27" s="63"/>
      <c r="G27" s="63"/>
      <c r="H27" s="63"/>
      <c r="I27" s="63"/>
      <c r="J27" s="63"/>
      <c r="K27" s="64"/>
      <c r="L27" s="62"/>
      <c r="M27" s="65"/>
    </row>
    <row r="28" spans="2:13" ht="15">
      <c r="B28" s="61"/>
      <c r="C28" s="62"/>
      <c r="D28" s="62"/>
      <c r="E28" s="63"/>
      <c r="F28" s="63"/>
      <c r="G28" s="63"/>
      <c r="H28" s="63"/>
      <c r="I28" s="63"/>
      <c r="J28" s="63"/>
      <c r="K28" s="64"/>
      <c r="L28" s="62"/>
      <c r="M28" s="65"/>
    </row>
    <row r="29" spans="2:13" ht="15.75" thickBot="1">
      <c r="B29" s="30"/>
      <c r="C29" s="31" t="str">
        <f>+'[1]ESF - Situación Financiera'!A64</f>
        <v>Las notas en las páginas 7 a 20 son parte integral de estos Estados Financieros.</v>
      </c>
      <c r="D29" s="31"/>
      <c r="E29" s="31"/>
      <c r="F29" s="31"/>
      <c r="G29" s="31"/>
      <c r="H29" s="31"/>
      <c r="I29" s="31"/>
      <c r="J29" s="31"/>
      <c r="K29" s="31"/>
      <c r="L29" s="31"/>
      <c r="M29" s="32"/>
    </row>
    <row r="30" spans="3:12" ht="15">
      <c r="C30" s="33"/>
      <c r="D30" s="33"/>
      <c r="H30" s="34"/>
      <c r="K30" s="20"/>
      <c r="L30" s="33"/>
    </row>
    <row r="31" spans="3:12" ht="15">
      <c r="C31" s="33"/>
      <c r="D31" s="33"/>
      <c r="G31" s="60"/>
      <c r="H31" s="34"/>
      <c r="K31" s="20"/>
      <c r="L31" s="33"/>
    </row>
    <row r="32" spans="3:12" ht="15">
      <c r="C32" s="33"/>
      <c r="D32" s="33"/>
      <c r="H32" s="34"/>
      <c r="K32" s="20"/>
      <c r="L32" s="33"/>
    </row>
    <row r="33" ht="15">
      <c r="K33" s="20"/>
    </row>
    <row r="34" spans="3:15" ht="15">
      <c r="C34" s="35"/>
      <c r="D34" s="35"/>
      <c r="E34" s="36"/>
      <c r="F34" s="36"/>
      <c r="G34" s="36"/>
      <c r="H34" s="36"/>
      <c r="I34" s="36"/>
      <c r="J34" s="36"/>
      <c r="K34" s="37"/>
      <c r="L34" s="35"/>
      <c r="M34" s="35"/>
      <c r="N34" s="35"/>
      <c r="O34" s="35"/>
    </row>
    <row r="35" spans="3:15" ht="15">
      <c r="C35" s="39" t="s">
        <v>17</v>
      </c>
      <c r="D35" s="1"/>
      <c r="E35" s="40"/>
      <c r="F35" s="41"/>
      <c r="G35" s="41"/>
      <c r="H35" s="42"/>
      <c r="I35" s="42"/>
      <c r="J35" s="43"/>
      <c r="K35" s="43" t="s">
        <v>15</v>
      </c>
      <c r="L35" s="44"/>
      <c r="M35" s="41"/>
      <c r="N35" s="35"/>
      <c r="O35" s="35"/>
    </row>
    <row r="36" spans="3:15" ht="15">
      <c r="C36" s="39" t="s">
        <v>18</v>
      </c>
      <c r="D36" s="39"/>
      <c r="E36" s="42"/>
      <c r="F36" s="41"/>
      <c r="G36" s="41"/>
      <c r="H36" s="41"/>
      <c r="I36" s="41"/>
      <c r="J36" s="41"/>
      <c r="K36" s="38" t="s">
        <v>14</v>
      </c>
      <c r="L36" s="41"/>
      <c r="M36" s="41"/>
      <c r="N36" s="35"/>
      <c r="O36" s="35"/>
    </row>
    <row r="37" spans="3:15" ht="15">
      <c r="C37" s="45"/>
      <c r="D37" s="39"/>
      <c r="E37" s="42"/>
      <c r="F37" s="41"/>
      <c r="G37" s="41"/>
      <c r="H37" s="41"/>
      <c r="I37" s="41"/>
      <c r="J37" s="42"/>
      <c r="K37" s="42"/>
      <c r="L37" s="42"/>
      <c r="M37" s="42"/>
      <c r="N37" s="35"/>
      <c r="O37" s="35"/>
    </row>
    <row r="38" spans="3:15" ht="15">
      <c r="C38" s="1"/>
      <c r="D38" s="1"/>
      <c r="E38" s="1"/>
      <c r="F38" s="1"/>
      <c r="G38" s="1"/>
      <c r="H38" s="1"/>
      <c r="I38" s="1"/>
      <c r="J38" s="1"/>
      <c r="K38" s="41"/>
      <c r="L38" s="41"/>
      <c r="M38" s="41"/>
      <c r="N38" s="35"/>
      <c r="O38" s="35"/>
    </row>
    <row r="39" spans="3:15" ht="15">
      <c r="C39" s="1"/>
      <c r="D39" s="1"/>
      <c r="E39" s="1"/>
      <c r="F39" s="1"/>
      <c r="G39" s="1"/>
      <c r="H39" s="1"/>
      <c r="I39" s="1"/>
      <c r="J39" s="1"/>
      <c r="K39" s="41"/>
      <c r="L39" s="41"/>
      <c r="M39" s="41"/>
      <c r="N39" s="35"/>
      <c r="O39" s="35"/>
    </row>
    <row r="40" spans="3:15" ht="15">
      <c r="C40" s="1"/>
      <c r="D40" s="1"/>
      <c r="E40" s="46" t="s">
        <v>19</v>
      </c>
      <c r="F40" s="1"/>
      <c r="G40" s="1"/>
      <c r="H40" s="1"/>
      <c r="I40" s="1"/>
      <c r="J40" s="1"/>
      <c r="K40" s="41"/>
      <c r="L40" s="41"/>
      <c r="M40" s="41"/>
      <c r="N40" s="35"/>
      <c r="O40" s="35"/>
    </row>
    <row r="41" spans="3:15" ht="15">
      <c r="C41" s="1"/>
      <c r="D41" s="47" t="s">
        <v>16</v>
      </c>
      <c r="E41" s="47"/>
      <c r="F41" s="47"/>
      <c r="G41" s="47"/>
      <c r="H41" s="47"/>
      <c r="I41" s="1"/>
      <c r="J41" s="1"/>
      <c r="K41" s="41"/>
      <c r="L41" s="41"/>
      <c r="M41" s="41"/>
      <c r="N41" s="35"/>
      <c r="O41" s="35"/>
    </row>
    <row r="42" spans="3:15" ht="15">
      <c r="C42" s="35"/>
      <c r="D42" s="35"/>
      <c r="E42" s="36"/>
      <c r="F42" s="36"/>
      <c r="G42" s="36"/>
      <c r="H42" s="36"/>
      <c r="I42" s="36"/>
      <c r="J42" s="36"/>
      <c r="K42" s="37"/>
      <c r="L42" s="35"/>
      <c r="M42" s="35"/>
      <c r="N42" s="35"/>
      <c r="O42" s="35"/>
    </row>
    <row r="43" spans="3:15" ht="15">
      <c r="C43" s="35"/>
      <c r="D43" s="35"/>
      <c r="E43" s="36"/>
      <c r="F43" s="36"/>
      <c r="G43" s="36"/>
      <c r="H43" s="36"/>
      <c r="I43" s="36"/>
      <c r="J43" s="36"/>
      <c r="K43" s="37"/>
      <c r="L43" s="35"/>
      <c r="M43" s="35"/>
      <c r="N43" s="35"/>
      <c r="O43" s="35"/>
    </row>
    <row r="44" spans="3:15" ht="15">
      <c r="C44" s="35"/>
      <c r="D44" s="35"/>
      <c r="E44" s="36"/>
      <c r="F44" s="36"/>
      <c r="G44" s="36"/>
      <c r="H44" s="36"/>
      <c r="I44" s="36"/>
      <c r="J44" s="36"/>
      <c r="K44" s="37"/>
      <c r="L44" s="35"/>
      <c r="M44" s="35"/>
      <c r="N44" s="35"/>
      <c r="O44" s="35"/>
    </row>
    <row r="48" ht="15">
      <c r="E48" s="48"/>
    </row>
    <row r="49" spans="3:5" ht="15">
      <c r="C49" s="5"/>
      <c r="E49" s="48"/>
    </row>
    <row r="50" spans="3:5" ht="15">
      <c r="C50" s="5"/>
      <c r="E50" s="48"/>
    </row>
    <row r="51" spans="3:5" ht="15">
      <c r="C51" s="5"/>
      <c r="E51" s="48"/>
    </row>
    <row r="52" ht="15">
      <c r="E52" s="48"/>
    </row>
    <row r="53" ht="15">
      <c r="E53" s="48"/>
    </row>
  </sheetData>
  <sheetProtection/>
  <mergeCells count="4">
    <mergeCell ref="B2:M2"/>
    <mergeCell ref="B3:M3"/>
    <mergeCell ref="B4:M4"/>
    <mergeCell ref="B5:M5"/>
  </mergeCells>
  <printOptions/>
  <pageMargins left="0.7480314960629921" right="0.7480314960629921" top="0.984251968503937" bottom="0.984251968503937" header="0" footer="0"/>
  <pageSetup horizontalDpi="600" verticalDpi="600" orientation="portrait" scale="70" r:id="rId2"/>
  <headerFooter alignWithMargins="0">
    <oddFooter>&amp;CPágina 1 de 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Cruz</dc:creator>
  <cp:keywords/>
  <dc:description/>
  <cp:lastModifiedBy>Victoria Cruz</cp:lastModifiedBy>
  <cp:lastPrinted>2023-01-25T16:40:13Z</cp:lastPrinted>
  <dcterms:created xsi:type="dcterms:W3CDTF">2005-02-18T21:21:25Z</dcterms:created>
  <dcterms:modified xsi:type="dcterms:W3CDTF">2023-01-26T14:33:16Z</dcterms:modified>
  <cp:category/>
  <cp:version/>
  <cp:contentType/>
  <cp:contentStatus/>
</cp:coreProperties>
</file>