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0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4" i="31" l="1"/>
  <c r="E63" i="31" l="1"/>
  <c r="H38" i="10"/>
  <c r="F45" i="31" l="1"/>
  <c r="E45" i="31" l="1"/>
  <c r="F52" i="10" l="1"/>
  <c r="H36" i="23" l="1"/>
  <c r="F55" i="31" l="1"/>
  <c r="B10" i="11" l="1"/>
  <c r="D63" i="31" l="1"/>
  <c r="F63" i="31"/>
  <c r="F57" i="31"/>
  <c r="E57" i="31"/>
  <c r="D57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H131" i="23"/>
  <c r="H120" i="23"/>
  <c r="E105" i="23"/>
  <c r="E104" i="23"/>
  <c r="E106" i="23" s="1"/>
  <c r="I100" i="23"/>
  <c r="H100" i="23"/>
  <c r="G100" i="23"/>
  <c r="F100" i="23"/>
  <c r="E100" i="23"/>
  <c r="H57" i="23"/>
  <c r="H50" i="23"/>
  <c r="H42" i="23"/>
  <c r="H28" i="23"/>
  <c r="H22" i="23"/>
  <c r="C9" i="23"/>
  <c r="H52" i="10"/>
  <c r="J47" i="10"/>
  <c r="J54" i="10" s="1"/>
  <c r="H44" i="10"/>
  <c r="F44" i="10"/>
  <c r="J30" i="10"/>
  <c r="H29" i="10"/>
  <c r="H23" i="10"/>
  <c r="J22" i="10"/>
  <c r="J31" i="10" l="1"/>
  <c r="G81" i="23"/>
  <c r="H81" i="23"/>
  <c r="F38" i="10"/>
  <c r="F46" i="10" s="1"/>
  <c r="F54" i="10" s="1"/>
  <c r="F42" i="11"/>
  <c r="F40" i="11"/>
  <c r="D40" i="11"/>
  <c r="D42" i="11" s="1"/>
  <c r="H31" i="10"/>
  <c r="H46" i="10"/>
  <c r="H54" i="10" s="1"/>
  <c r="I81" i="23"/>
  <c r="H44" i="23"/>
  <c r="H30" i="23"/>
  <c r="F29" i="10" l="1"/>
  <c r="E34" i="31"/>
  <c r="F23" i="10" l="1"/>
  <c r="F31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<sst xmlns="http://schemas.openxmlformats.org/spreadsheetml/2006/main" count="299" uniqueCount="281">
  <si>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</si>
  <si>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</si>
  <si>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</si>
  <si>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</si>
  <si>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</si>
  <si>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</si>
  <si>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</si>
  <si>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</si>
  <si>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</si>
  <si>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</si>
  <si>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</si>
  <si>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</si>
  <si>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</si>
  <si>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</si>
  <si>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</si>
  <si>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</si>
  <si>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</si>
  <si>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</si>
  <si>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</si>
  <si>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</si>
  <si>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</si>
  <si>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</si>
  <si>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</si>
  <si>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</si>
  <si>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</si>
  <si>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</si>
  <si>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</si>
  <si>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</si>
  <si>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</si>
  <si>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</si>
  <si>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</si>
  <si>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</si>
  <si>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</si>
  <si>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</si>
  <si>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</si>
  <si>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</si>
  <si>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</si>
  <si>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</si>
  <si>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</si>
  <si>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</si>
  <si>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</si>
  <si>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</si>
  <si>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</si>
  <si>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</si>
  <si>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</si>
  <si>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</si>
  <si>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</si>
  <si>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</si>
  <si>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</si>
  <si>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</si>
  <si>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</si>
  <si>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</si>
  <si>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</si>
  <si>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</si>
  <si>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</si>
  <si>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</si>
  <si>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</si>
  <si>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</si>
  <si>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</si>
  <si>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</si>
  <si>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</si>
  <si>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</si>
  <si>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</si>
  <si>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</si>
  <si>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</si>
  <si>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</si>
  <si>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</si>
  <si>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</si>
  <si>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</si>
  <si>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</si>
  <si>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</si>
  <si>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</si>
  <si>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</si>
  <si>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</si>
  <si>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</si>
  <si>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</si>
  <si>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</si>
  <si>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</si>
  <si>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</si>
  <si>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</si>
  <si>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</si>
  <si>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</si>
  <si>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</si>
  <si>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</si>
  <si>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</si>
  <si>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</si>
  <si>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</si>
  <si>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</si>
  <si>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</si>
  <si>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</si>
  <si>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</si>
  <si>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</si>
  <si>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</si>
  <si>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</si>
  <si>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</si>
  <si>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</si>
  <si>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</si>
  <si>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</si>
  <si>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</si>
  <si>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</si>
  <si>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</si>
  <si>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</si>
  <si>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</si>
  <si>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</si>
  <si>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</si>
  <si>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</si>
  <si>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</si>
  <si>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</si>
  <si>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</si>
  <si>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</si>
  <si>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</si>
  <si>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</si>
  <si>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</si>
  <si>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</si>
  <si>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</si>
  <si>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</si>
  <si>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</si>
  <si>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</si>
  <si>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</si>
  <si>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</si>
  <si>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</si>
  <si>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</si>
  <si>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</si>
  <si>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</si>
  <si>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</si>
  <si>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</si>
  <si>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</si>
  <si>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</si>
  <si>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</si>
  <si>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</si>
  <si>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</si>
  <si>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</si>
  <si>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</si>
  <si>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</si>
  <si>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</si>
  <si>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</si>
  <si>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</si>
  <si>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</si>
  <si>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</si>
  <si>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</si>
  <si>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</si>
  <si>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</si>
  <si>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</si>
  <si>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</si>
  <si>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</si>
  <si>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</si>
  <si>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</si>
  <si>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</si>
  <si>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</si>
  <si>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</si>
  <si>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</si>
  <si>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</si>
  <si>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</si>
  <si>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</si>
  <si>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</si>
  <si>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</si>
  <si>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</si>
  <si>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</si>
  <si>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</si>
  <si>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</si>
  <si>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</si>
  <si>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</si>
  <si>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</si>
  <si>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</si>
  <si>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</si>
  <si>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</si>
  <si>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</si>
  <si>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</si>
  <si>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</si>
  <si>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</si>
  <si>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</si>
  <si>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</si>
  <si>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</si>
  <si>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</si>
  <si>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</si>
  <si>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</si>
  <si>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</si>
  <si>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</si>
  <si>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</si>
  <si>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</si>
  <si>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</si>
  <si>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</si>
  <si>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</si>
  <si>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</si>
  <si>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</si>
  <si>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</si>
  <si>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</si>
  <si>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</si>
  <si>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</si>
  <si>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</si>
  <si>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</si>
  <si>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</si>
  <si>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</si>
  <si>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</si>
  <si>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</si>
  <si>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</si>
  <si>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</si>
  <si>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</si>
  <si>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</si>
  <si>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</si>
  <si>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</si>
  <si>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</si>
  <si>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</si>
  <si>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</si>
  <si>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</si>
  <si>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</si>
  <si>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</si>
  <si>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</si>
  <si>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</si>
  <si>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</si>
  <si>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</si>
  <si>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</si>
  <si>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</si>
  <si>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</si>
  <si>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</si>
  <si>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</si>
  <si>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</si>
  <si>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</si>
  <si>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</si>
  <si>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</si>
  <si>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</si>
  <si>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</si>
  <si>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</si>
  <si>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</si>
  <si>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</si>
  <si>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</si>
  <si>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</si>
  <si>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</si>
  <si>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</si>
  <si>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</si>
  <si>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</si>
  <si>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</si>
  <si>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</si>
  <si>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</si>
  <si>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</si>
  <si>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</si>
  <si>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</si>
  <si>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</si>
  <si>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</si>
  <si>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</si>
  <si>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</si>
  <si>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</si>
  <si>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</si>
  <si>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</si>
  <si>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</si>
  <si>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</si>
  <si>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</si>
  <si>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</si>
  <si>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</si>
  <si>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</si>
  <si>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</si>
  <si>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</si>
  <si>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</si>
  <si>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</si>
  <si>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</si>
  <si>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</si>
  <si>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</si>
  <si>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</si>
  <si>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</si>
  <si>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</si>
  <si>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</si>
  <si>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</si>
  <si>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</si>
  <si>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</si>
  <si>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</si>
  <si>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</si>
  <si>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</si>
  <si>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</si>
  <si>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</si>
  <si>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</si>
  <si>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</si>
  <si>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DE OCTUBRE 2020</t>
  </si>
  <si>
    <t>AL 31 OCTUBRE 2020</t>
  </si>
  <si>
    <t>AL 31 DE OCTUBRE 2020</t>
  </si>
  <si>
    <t>Al 31 de octubre 2020, ésta cuenta se desglosa como sigue:</t>
  </si>
  <si>
    <t>Las cuentas por pagar proveedores al 31 de octubre del 2020 de la SISALRIL.</t>
  </si>
  <si>
    <t>La cuenta Obligaciones por pagar al 31 de octubre 2020 de la SISALRIL, se desglosan de la siguiente manera:</t>
  </si>
  <si>
    <t>La cuenta Retenciones y Contribuciones por pagar al 31 de octubre del 2020, se desglosan de la siguiente manera:</t>
  </si>
  <si>
    <t>DEL 01 DE ENERO AL 31 DE OCTUBRE 2020</t>
  </si>
  <si>
    <t>Octubre</t>
  </si>
  <si>
    <t>Estos recursos están formados por dos partidas, las cuales una de ella representada por un valor ascendente por RD$187,510,606.00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</si>
</sst>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  <numFmt numFmtId="175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165" fontId="10" fillId="0" borderId="0" xfId="35" applyFont="1" applyFill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3" fontId="46" fillId="25" borderId="22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0" fontId="47" fillId="0" borderId="22" xfId="0" applyFont="1" applyFill="1" applyBorder="1" applyAlignment="1">
      <alignment horizontal="center"/>
    </xf>
    <xf numFmtId="37" fontId="6" fillId="25" borderId="0" xfId="0" applyNumberFormat="1" applyFont="1" applyFill="1" applyBorder="1"/>
    <xf numFmtId="175" fontId="46" fillId="26" borderId="22" xfId="35" applyNumberFormat="1" applyFont="1" applyFill="1" applyBorder="1" applyAlignment="1">
      <alignment horizontal="right"/>
    </xf>
    <xf numFmtId="166" fontId="13" fillId="0" borderId="0" xfId="35" applyNumberFormat="1" applyFont="1" applyFill="1" applyBorder="1" applyAlignment="1">
      <alignment horizontal="right"/>
    </xf>
    <xf numFmtId="164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Normal="100" zoomScaleSheetLayoutView="75" workbookViewId="0">
      <selection activeCell="D1" sqref="D1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1.140625" style="11" customWidth="1"/>
    <col min="10" max="10" width="3.710937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74"/>
      <c r="D6" s="374"/>
      <c r="E6" s="374"/>
      <c r="F6" s="374"/>
      <c r="G6" s="374"/>
      <c r="H6" s="374"/>
      <c r="I6" s="374"/>
      <c r="J6" s="375"/>
    </row>
    <row r="7" spans="2:10" x14ac:dyDescent="0.2">
      <c r="B7" s="26"/>
      <c r="C7" s="374" t="s">
        <v>13</v>
      </c>
      <c r="D7" s="374"/>
      <c r="E7" s="374"/>
      <c r="F7" s="374"/>
      <c r="G7" s="374"/>
      <c r="H7" s="374"/>
      <c r="I7" s="374"/>
      <c r="J7" s="375"/>
    </row>
    <row r="8" spans="2:10" x14ac:dyDescent="0.2">
      <c r="B8" s="26"/>
      <c r="C8" s="374" t="s">
        <v>271</v>
      </c>
      <c r="D8" s="374"/>
      <c r="E8" s="374"/>
      <c r="F8" s="374"/>
      <c r="G8" s="374"/>
      <c r="H8" s="374"/>
      <c r="I8" s="374"/>
      <c r="J8" s="375"/>
    </row>
    <row r="9" spans="2:10" x14ac:dyDescent="0.2">
      <c r="B9" s="26"/>
      <c r="C9" s="374"/>
      <c r="D9" s="374"/>
      <c r="E9" s="374"/>
      <c r="F9" s="374"/>
      <c r="G9" s="374"/>
      <c r="H9" s="374"/>
      <c r="I9" s="374"/>
      <c r="J9" s="375"/>
    </row>
    <row r="10" spans="2:10" ht="15" thickBot="1" x14ac:dyDescent="0.25">
      <c r="B10" s="29"/>
      <c r="C10" s="30"/>
      <c r="D10" s="30"/>
      <c r="E10" s="30"/>
      <c r="F10" s="30"/>
      <c r="G10" s="30"/>
      <c r="H10" s="30"/>
      <c r="I10" s="30"/>
      <c r="J10" s="31"/>
    </row>
    <row r="11" spans="2:10" x14ac:dyDescent="0.2">
      <c r="B11" s="64"/>
      <c r="C11" s="65"/>
      <c r="D11" s="66"/>
      <c r="E11" s="66"/>
      <c r="F11" s="66"/>
      <c r="G11" s="66"/>
      <c r="H11" s="66"/>
      <c r="I11" s="66"/>
      <c r="J11" s="67"/>
    </row>
    <row r="12" spans="2:10" x14ac:dyDescent="0.2">
      <c r="B12" s="68"/>
      <c r="C12" s="74"/>
      <c r="D12" s="72"/>
      <c r="E12" s="72"/>
      <c r="F12" s="72"/>
      <c r="G12" s="72"/>
      <c r="H12" s="72"/>
      <c r="I12" s="72"/>
      <c r="J12" s="73"/>
    </row>
    <row r="13" spans="2:10" ht="15" x14ac:dyDescent="0.2">
      <c r="B13" s="68"/>
      <c r="C13" s="206" t="s">
        <v>115</v>
      </c>
      <c r="D13" s="179" t="s">
        <v>243</v>
      </c>
      <c r="E13" s="179"/>
      <c r="F13" s="179"/>
      <c r="G13" s="180"/>
      <c r="H13" s="180"/>
      <c r="I13" s="180"/>
      <c r="J13" s="73"/>
    </row>
    <row r="14" spans="2:10" ht="15" x14ac:dyDescent="0.2">
      <c r="B14" s="68"/>
      <c r="C14" s="181"/>
      <c r="D14" s="180"/>
      <c r="E14" s="180"/>
      <c r="F14" s="180"/>
      <c r="G14" s="180"/>
      <c r="H14" s="180"/>
      <c r="I14" s="180"/>
      <c r="J14" s="73"/>
    </row>
    <row r="15" spans="2:10" ht="15" x14ac:dyDescent="0.2">
      <c r="B15" s="68"/>
      <c r="C15" s="181"/>
      <c r="D15" s="180" t="s">
        <v>231</v>
      </c>
      <c r="E15" s="180"/>
      <c r="F15" s="180"/>
      <c r="G15" s="180"/>
      <c r="H15" s="180"/>
      <c r="I15" s="180"/>
      <c r="J15" s="73"/>
    </row>
    <row r="16" spans="2:10" ht="15" x14ac:dyDescent="0.2">
      <c r="B16" s="68"/>
      <c r="C16" s="181"/>
      <c r="D16" s="180" t="s">
        <v>230</v>
      </c>
      <c r="E16" s="180"/>
      <c r="F16" s="180"/>
      <c r="G16" s="180"/>
      <c r="H16" s="180"/>
      <c r="I16" s="180"/>
      <c r="J16" s="73"/>
    </row>
    <row r="17" spans="2:10" ht="15" x14ac:dyDescent="0.2">
      <c r="B17" s="68"/>
      <c r="C17" s="181"/>
      <c r="D17" s="180" t="s">
        <v>232</v>
      </c>
      <c r="E17" s="180"/>
      <c r="F17" s="180"/>
      <c r="G17" s="180"/>
      <c r="H17" s="180"/>
      <c r="I17" s="180"/>
      <c r="J17" s="73"/>
    </row>
    <row r="18" spans="2:10" ht="15" x14ac:dyDescent="0.2">
      <c r="B18" s="68"/>
      <c r="C18" s="181"/>
      <c r="D18" s="180" t="s">
        <v>233</v>
      </c>
      <c r="E18" s="180"/>
      <c r="F18" s="180"/>
      <c r="G18" s="180"/>
      <c r="H18" s="177"/>
      <c r="I18" s="180"/>
      <c r="J18" s="73"/>
    </row>
    <row r="19" spans="2:10" ht="15" x14ac:dyDescent="0.2">
      <c r="B19" s="68"/>
      <c r="C19" s="181"/>
      <c r="D19" s="180"/>
      <c r="E19" s="180"/>
      <c r="F19" s="180"/>
      <c r="G19" s="180"/>
      <c r="H19" s="177"/>
      <c r="I19" s="180"/>
      <c r="J19" s="73"/>
    </row>
    <row r="20" spans="2:10" ht="15" x14ac:dyDescent="0.2">
      <c r="B20" s="68"/>
      <c r="C20" s="182"/>
      <c r="D20" s="180" t="s">
        <v>236</v>
      </c>
      <c r="E20" s="183"/>
      <c r="F20" s="180"/>
      <c r="G20" s="180"/>
      <c r="H20" s="184"/>
      <c r="I20" s="180"/>
      <c r="J20" s="73"/>
    </row>
    <row r="21" spans="2:10" ht="15" x14ac:dyDescent="0.2">
      <c r="B21" s="68"/>
      <c r="C21" s="182"/>
      <c r="D21" s="180" t="s">
        <v>237</v>
      </c>
      <c r="E21" s="183"/>
      <c r="F21" s="180"/>
      <c r="G21" s="184"/>
      <c r="H21" s="184"/>
      <c r="I21" s="180"/>
      <c r="J21" s="73"/>
    </row>
    <row r="22" spans="2:10" ht="15" x14ac:dyDescent="0.2">
      <c r="B22" s="68"/>
      <c r="C22" s="182"/>
      <c r="D22" s="180" t="s">
        <v>238</v>
      </c>
      <c r="E22" s="180"/>
      <c r="F22" s="180"/>
      <c r="G22" s="184"/>
      <c r="H22" s="184"/>
      <c r="I22" s="180"/>
      <c r="J22" s="73"/>
    </row>
    <row r="23" spans="2:10" ht="15" x14ac:dyDescent="0.2">
      <c r="B23" s="68"/>
      <c r="C23" s="182"/>
      <c r="D23" s="180"/>
      <c r="E23" s="180"/>
      <c r="F23" s="180"/>
      <c r="G23" s="184"/>
      <c r="H23" s="184"/>
      <c r="I23" s="180"/>
      <c r="J23" s="73"/>
    </row>
    <row r="24" spans="2:10" ht="15" x14ac:dyDescent="0.2">
      <c r="B24" s="68"/>
      <c r="C24" s="182"/>
      <c r="D24" s="180"/>
      <c r="E24" s="180"/>
      <c r="F24" s="180"/>
      <c r="G24" s="184"/>
      <c r="H24" s="184"/>
      <c r="I24" s="180"/>
      <c r="J24" s="73"/>
    </row>
    <row r="25" spans="2:10" ht="15" x14ac:dyDescent="0.2">
      <c r="B25" s="68"/>
      <c r="C25" s="206" t="s">
        <v>48</v>
      </c>
      <c r="D25" s="179" t="s">
        <v>224</v>
      </c>
      <c r="E25" s="180"/>
      <c r="F25" s="180"/>
      <c r="G25" s="184"/>
      <c r="H25" s="184"/>
      <c r="I25" s="180"/>
      <c r="J25" s="73"/>
    </row>
    <row r="26" spans="2:10" ht="15" x14ac:dyDescent="0.2">
      <c r="B26" s="68"/>
      <c r="C26" s="182"/>
      <c r="D26" s="180"/>
      <c r="E26" s="180"/>
      <c r="F26" s="180"/>
      <c r="G26" s="184"/>
      <c r="H26" s="184"/>
      <c r="I26" s="180"/>
      <c r="J26" s="73"/>
    </row>
    <row r="27" spans="2:10" ht="15" x14ac:dyDescent="0.2">
      <c r="B27" s="68"/>
      <c r="C27" s="182"/>
      <c r="D27" s="180" t="s">
        <v>244</v>
      </c>
      <c r="E27" s="180"/>
      <c r="F27" s="180"/>
      <c r="G27" s="184"/>
      <c r="H27" s="184"/>
      <c r="I27" s="180"/>
      <c r="J27" s="73"/>
    </row>
    <row r="28" spans="2:10" ht="15" x14ac:dyDescent="0.2">
      <c r="B28" s="68"/>
      <c r="C28" s="182"/>
      <c r="D28" s="180"/>
      <c r="E28" s="180"/>
      <c r="F28" s="180"/>
      <c r="G28" s="184"/>
      <c r="H28" s="184"/>
      <c r="I28" s="180"/>
      <c r="J28" s="73"/>
    </row>
    <row r="29" spans="2:10" ht="15" x14ac:dyDescent="0.2">
      <c r="B29" s="68"/>
      <c r="C29" s="206" t="s">
        <v>49</v>
      </c>
      <c r="D29" s="179" t="s">
        <v>14</v>
      </c>
      <c r="E29" s="180"/>
      <c r="F29" s="180"/>
      <c r="G29" s="184"/>
      <c r="H29" s="184"/>
      <c r="I29" s="180"/>
      <c r="J29" s="73"/>
    </row>
    <row r="30" spans="2:10" ht="15" x14ac:dyDescent="0.2">
      <c r="B30" s="68"/>
      <c r="C30" s="206"/>
      <c r="D30" s="178"/>
      <c r="E30" s="180"/>
      <c r="F30" s="180"/>
      <c r="G30" s="184"/>
      <c r="H30" s="184"/>
      <c r="I30" s="180"/>
      <c r="J30" s="73"/>
    </row>
    <row r="31" spans="2:10" ht="15" x14ac:dyDescent="0.2">
      <c r="B31" s="68"/>
      <c r="C31" s="206"/>
      <c r="D31" s="180" t="s">
        <v>259</v>
      </c>
      <c r="E31" s="180"/>
      <c r="F31" s="180"/>
      <c r="G31" s="184"/>
      <c r="H31" s="184"/>
      <c r="I31" s="180"/>
      <c r="J31" s="73"/>
    </row>
    <row r="32" spans="2:10" ht="15" x14ac:dyDescent="0.2">
      <c r="B32" s="68"/>
      <c r="C32" s="182"/>
      <c r="D32" s="180"/>
      <c r="E32" s="180"/>
      <c r="F32" s="180"/>
      <c r="G32" s="184"/>
      <c r="H32" s="184"/>
      <c r="I32" s="180"/>
      <c r="J32" s="73"/>
    </row>
    <row r="33" spans="2:10" ht="15" x14ac:dyDescent="0.2">
      <c r="B33" s="68"/>
      <c r="C33" s="206" t="s">
        <v>15</v>
      </c>
      <c r="D33" s="179" t="s">
        <v>47</v>
      </c>
      <c r="E33" s="185"/>
      <c r="F33" s="180"/>
      <c r="G33" s="184"/>
      <c r="H33" s="184"/>
      <c r="I33" s="180"/>
      <c r="J33" s="73"/>
    </row>
    <row r="34" spans="2:10" ht="15" x14ac:dyDescent="0.2">
      <c r="B34" s="68"/>
      <c r="C34" s="182"/>
      <c r="D34" s="185"/>
      <c r="E34" s="185"/>
      <c r="F34" s="185"/>
      <c r="G34" s="185"/>
      <c r="H34" s="184"/>
      <c r="I34" s="180"/>
      <c r="J34" s="73"/>
    </row>
    <row r="35" spans="2:10" ht="15" x14ac:dyDescent="0.2">
      <c r="B35" s="68"/>
      <c r="C35" s="182"/>
      <c r="D35" s="183"/>
      <c r="E35" s="183"/>
      <c r="F35" s="184"/>
      <c r="G35" s="185"/>
      <c r="H35" s="184"/>
      <c r="I35" s="180"/>
      <c r="J35" s="73"/>
    </row>
    <row r="36" spans="2:10" ht="15" x14ac:dyDescent="0.2">
      <c r="B36" s="68"/>
      <c r="C36" s="206" t="s">
        <v>16</v>
      </c>
      <c r="D36" s="179" t="s">
        <v>50</v>
      </c>
      <c r="E36" s="180"/>
      <c r="F36" s="180"/>
      <c r="G36" s="186"/>
      <c r="H36" s="185"/>
      <c r="I36" s="185"/>
      <c r="J36" s="73"/>
    </row>
    <row r="37" spans="2:10" ht="15" x14ac:dyDescent="0.2">
      <c r="B37" s="68"/>
      <c r="C37" s="182"/>
      <c r="D37" s="180"/>
      <c r="E37" s="180"/>
      <c r="F37" s="185"/>
      <c r="G37" s="184"/>
      <c r="H37" s="185"/>
      <c r="I37" s="185"/>
      <c r="J37" s="73"/>
    </row>
    <row r="38" spans="2:10" ht="15" x14ac:dyDescent="0.2">
      <c r="B38" s="68"/>
      <c r="C38" s="182"/>
      <c r="D38" s="180" t="s">
        <v>245</v>
      </c>
      <c r="E38" s="185"/>
      <c r="F38" s="185"/>
      <c r="G38" s="184"/>
      <c r="H38" s="184"/>
      <c r="I38" s="180"/>
      <c r="J38" s="73"/>
    </row>
    <row r="39" spans="2:10" ht="15" x14ac:dyDescent="0.2">
      <c r="B39" s="68"/>
      <c r="C39" s="182"/>
      <c r="D39" s="180"/>
      <c r="E39" s="180"/>
      <c r="F39" s="185"/>
      <c r="G39" s="184"/>
      <c r="H39" s="184"/>
      <c r="I39" s="180"/>
      <c r="J39" s="73"/>
    </row>
    <row r="40" spans="2:10" ht="15" x14ac:dyDescent="0.2">
      <c r="B40" s="68"/>
      <c r="C40" s="180"/>
      <c r="D40" s="180" t="s">
        <v>51</v>
      </c>
      <c r="E40" s="185"/>
      <c r="F40" s="185"/>
      <c r="G40" s="185"/>
      <c r="H40" s="185"/>
      <c r="I40" s="184"/>
      <c r="J40" s="73"/>
    </row>
    <row r="41" spans="2:10" ht="15" x14ac:dyDescent="0.2">
      <c r="B41" s="68"/>
      <c r="C41" s="182"/>
      <c r="D41" s="180"/>
      <c r="E41" s="180"/>
      <c r="F41" s="180"/>
      <c r="G41" s="184"/>
      <c r="H41" s="184"/>
      <c r="I41" s="184"/>
      <c r="J41" s="73"/>
    </row>
    <row r="42" spans="2:10" ht="15" x14ac:dyDescent="0.2">
      <c r="B42" s="68"/>
      <c r="C42" s="182"/>
      <c r="D42" s="180" t="s">
        <v>225</v>
      </c>
      <c r="E42" s="180"/>
      <c r="F42" s="180"/>
      <c r="G42" s="184"/>
      <c r="H42" s="185"/>
      <c r="I42" s="184"/>
      <c r="J42" s="73"/>
    </row>
    <row r="43" spans="2:10" ht="15" x14ac:dyDescent="0.2">
      <c r="B43" s="68"/>
      <c r="C43" s="182"/>
      <c r="D43" s="180" t="s">
        <v>260</v>
      </c>
      <c r="E43" s="180"/>
      <c r="F43" s="180"/>
      <c r="G43" s="184"/>
      <c r="H43" s="184"/>
      <c r="I43" s="184"/>
      <c r="J43" s="73"/>
    </row>
    <row r="44" spans="2:10" ht="15" x14ac:dyDescent="0.2">
      <c r="B44" s="68"/>
      <c r="C44" s="182"/>
      <c r="D44" s="180"/>
      <c r="E44" s="187"/>
      <c r="F44" s="180"/>
      <c r="G44" s="184"/>
      <c r="H44" s="184"/>
      <c r="I44" s="184"/>
      <c r="J44" s="73"/>
    </row>
    <row r="45" spans="2:10" ht="15" x14ac:dyDescent="0.2">
      <c r="B45" s="68"/>
      <c r="C45" s="182"/>
      <c r="D45" s="180" t="s">
        <v>227</v>
      </c>
      <c r="E45" s="185"/>
      <c r="F45" s="180"/>
      <c r="G45" s="184"/>
      <c r="H45" s="184"/>
      <c r="I45" s="184"/>
      <c r="J45" s="73"/>
    </row>
    <row r="46" spans="2:10" ht="15" x14ac:dyDescent="0.2">
      <c r="B46" s="68"/>
      <c r="C46" s="182"/>
      <c r="D46" s="180" t="s">
        <v>246</v>
      </c>
      <c r="E46" s="185"/>
      <c r="F46" s="180"/>
      <c r="G46" s="184"/>
      <c r="H46" s="184"/>
      <c r="I46" s="184"/>
      <c r="J46" s="73"/>
    </row>
    <row r="47" spans="2:10" ht="15" x14ac:dyDescent="0.2">
      <c r="B47" s="68"/>
      <c r="C47" s="182"/>
      <c r="D47" s="187"/>
      <c r="E47" s="185"/>
      <c r="F47" s="180"/>
      <c r="G47" s="184"/>
      <c r="H47" s="184"/>
      <c r="I47" s="184"/>
      <c r="J47" s="73"/>
    </row>
    <row r="48" spans="2:10" ht="15" x14ac:dyDescent="0.2">
      <c r="B48" s="68"/>
      <c r="C48" s="182"/>
      <c r="D48" s="185" t="s">
        <v>228</v>
      </c>
      <c r="E48" s="185"/>
      <c r="F48" s="185"/>
      <c r="G48" s="184"/>
      <c r="H48" s="184"/>
      <c r="I48" s="185"/>
      <c r="J48" s="73"/>
    </row>
    <row r="49" spans="2:10" ht="15" x14ac:dyDescent="0.2">
      <c r="B49" s="68"/>
      <c r="C49" s="182"/>
      <c r="D49" s="180" t="s">
        <v>229</v>
      </c>
      <c r="E49" s="183"/>
      <c r="F49" s="185"/>
      <c r="G49" s="184"/>
      <c r="H49" s="184"/>
      <c r="I49" s="184"/>
      <c r="J49" s="73"/>
    </row>
    <row r="50" spans="2:10" ht="15" x14ac:dyDescent="0.2">
      <c r="B50" s="68"/>
      <c r="C50" s="182"/>
      <c r="D50" s="185" t="s">
        <v>247</v>
      </c>
      <c r="E50" s="185"/>
      <c r="F50" s="185"/>
      <c r="G50" s="184"/>
      <c r="H50" s="184"/>
      <c r="I50" s="184"/>
      <c r="J50" s="73"/>
    </row>
    <row r="51" spans="2:10" ht="15" x14ac:dyDescent="0.2">
      <c r="B51" s="68"/>
      <c r="C51" s="182"/>
      <c r="D51" s="180" t="s">
        <v>52</v>
      </c>
      <c r="E51" s="185"/>
      <c r="F51" s="185"/>
      <c r="G51" s="184"/>
      <c r="H51" s="184"/>
      <c r="I51" s="185"/>
      <c r="J51" s="73"/>
    </row>
    <row r="52" spans="2:10" ht="15" x14ac:dyDescent="0.2">
      <c r="B52" s="68"/>
      <c r="C52" s="182"/>
      <c r="D52" s="185"/>
      <c r="E52" s="185"/>
      <c r="F52" s="185"/>
      <c r="G52" s="184"/>
      <c r="H52" s="184"/>
      <c r="I52" s="185"/>
      <c r="J52" s="73"/>
    </row>
    <row r="53" spans="2:10" ht="15" x14ac:dyDescent="0.2">
      <c r="B53" s="68"/>
      <c r="C53" s="182"/>
      <c r="D53" s="187"/>
      <c r="E53" s="185"/>
      <c r="F53" s="185"/>
      <c r="G53" s="184"/>
      <c r="H53" s="184"/>
      <c r="I53" s="185"/>
      <c r="J53" s="73"/>
    </row>
    <row r="54" spans="2:10" ht="15" x14ac:dyDescent="0.2">
      <c r="B54" s="68"/>
      <c r="C54" s="206" t="s">
        <v>17</v>
      </c>
      <c r="D54" s="179" t="s">
        <v>53</v>
      </c>
      <c r="E54" s="180"/>
      <c r="F54" s="180"/>
      <c r="G54" s="180"/>
      <c r="H54" s="188"/>
      <c r="I54" s="185"/>
      <c r="J54" s="73"/>
    </row>
    <row r="55" spans="2:10" ht="15" x14ac:dyDescent="0.2">
      <c r="B55" s="68"/>
      <c r="C55" s="206"/>
      <c r="D55" s="179"/>
      <c r="E55" s="180"/>
      <c r="F55" s="180"/>
      <c r="G55" s="180"/>
      <c r="H55" s="188"/>
      <c r="I55" s="185"/>
      <c r="J55" s="73"/>
    </row>
    <row r="56" spans="2:10" ht="15" x14ac:dyDescent="0.2">
      <c r="B56" s="68"/>
      <c r="C56" s="189"/>
      <c r="D56" s="180" t="s">
        <v>234</v>
      </c>
      <c r="E56" s="178"/>
      <c r="F56" s="180"/>
      <c r="G56" s="180"/>
      <c r="H56" s="188"/>
      <c r="I56" s="185"/>
      <c r="J56" s="73"/>
    </row>
    <row r="57" spans="2:10" ht="13.5" customHeight="1" x14ac:dyDescent="0.2">
      <c r="B57" s="68"/>
      <c r="C57" s="206"/>
      <c r="D57" s="180" t="s">
        <v>235</v>
      </c>
      <c r="E57" s="178"/>
      <c r="F57" s="180"/>
      <c r="G57" s="184"/>
      <c r="H57" s="190"/>
      <c r="I57" s="185"/>
      <c r="J57" s="73"/>
    </row>
    <row r="58" spans="2:10" ht="15" x14ac:dyDescent="0.2">
      <c r="B58" s="68"/>
      <c r="C58" s="206"/>
      <c r="D58" s="180"/>
      <c r="E58" s="180"/>
      <c r="F58" s="180"/>
      <c r="G58" s="184"/>
      <c r="H58" s="184"/>
      <c r="I58" s="185"/>
      <c r="J58" s="73"/>
    </row>
    <row r="59" spans="2:10" ht="15" x14ac:dyDescent="0.2">
      <c r="B59" s="68"/>
      <c r="C59" s="206" t="s">
        <v>18</v>
      </c>
      <c r="D59" s="179" t="s">
        <v>226</v>
      </c>
      <c r="E59" s="180"/>
      <c r="F59" s="180"/>
      <c r="G59" s="184"/>
      <c r="H59" s="188"/>
      <c r="I59" s="184"/>
      <c r="J59" s="73"/>
    </row>
    <row r="60" spans="2:10" ht="15" x14ac:dyDescent="0.2">
      <c r="B60" s="68"/>
      <c r="C60" s="206"/>
      <c r="D60" s="179"/>
      <c r="E60" s="180"/>
      <c r="F60" s="180"/>
      <c r="G60" s="184"/>
      <c r="H60" s="188"/>
      <c r="I60" s="184"/>
      <c r="J60" s="73"/>
    </row>
    <row r="61" spans="2:10" ht="14.25" customHeight="1" x14ac:dyDescent="0.2">
      <c r="B61" s="68"/>
      <c r="C61" s="206"/>
      <c r="D61" s="180" t="s">
        <v>256</v>
      </c>
      <c r="E61" s="178"/>
      <c r="F61" s="180"/>
      <c r="G61" s="180"/>
      <c r="H61" s="188"/>
      <c r="I61" s="180"/>
      <c r="J61" s="73"/>
    </row>
    <row r="62" spans="2:10" ht="13.5" customHeight="1" x14ac:dyDescent="0.2">
      <c r="B62" s="68"/>
      <c r="C62" s="181"/>
      <c r="D62" s="180" t="s">
        <v>257</v>
      </c>
      <c r="E62" s="180"/>
      <c r="F62" s="180"/>
      <c r="G62" s="180"/>
      <c r="H62" s="188"/>
      <c r="I62" s="184"/>
      <c r="J62" s="73"/>
    </row>
    <row r="63" spans="2:10" ht="15" hidden="1" x14ac:dyDescent="0.2">
      <c r="B63" s="68"/>
      <c r="C63" s="181"/>
      <c r="D63" s="180"/>
      <c r="E63" s="180"/>
      <c r="F63" s="180"/>
      <c r="G63" s="180"/>
      <c r="H63" s="191"/>
      <c r="I63" s="180"/>
      <c r="J63" s="73"/>
    </row>
    <row r="64" spans="2:10" ht="15" x14ac:dyDescent="0.2">
      <c r="B64" s="68"/>
      <c r="C64" s="181"/>
      <c r="D64" s="180" t="s">
        <v>258</v>
      </c>
      <c r="E64" s="180"/>
      <c r="F64" s="180"/>
      <c r="G64" s="180"/>
      <c r="H64" s="191"/>
      <c r="I64" s="180"/>
      <c r="J64" s="73"/>
    </row>
    <row r="65" spans="1:10" ht="15" hidden="1" x14ac:dyDescent="0.2">
      <c r="B65" s="68"/>
      <c r="C65" s="181"/>
      <c r="D65" s="180"/>
      <c r="E65" s="180"/>
      <c r="F65" s="180"/>
      <c r="G65" s="180"/>
      <c r="H65" s="191"/>
      <c r="I65" s="180"/>
      <c r="J65" s="73"/>
    </row>
    <row r="66" spans="1:10" ht="15" x14ac:dyDescent="0.2">
      <c r="B66" s="68"/>
      <c r="C66" s="181"/>
      <c r="D66" s="180"/>
      <c r="E66" s="180"/>
      <c r="F66" s="180"/>
      <c r="G66" s="180"/>
      <c r="H66" s="188"/>
      <c r="I66" s="180"/>
      <c r="J66" s="73"/>
    </row>
    <row r="67" spans="1:10" ht="17.25" customHeight="1" x14ac:dyDescent="0.2">
      <c r="B67" s="68"/>
      <c r="C67" s="206"/>
      <c r="D67" s="180" t="s">
        <v>242</v>
      </c>
      <c r="E67" s="178"/>
      <c r="F67" s="185"/>
      <c r="G67" s="192"/>
      <c r="H67" s="193"/>
      <c r="I67" s="194"/>
      <c r="J67" s="73"/>
    </row>
    <row r="68" spans="1:10" ht="13.5" customHeight="1" x14ac:dyDescent="0.2">
      <c r="B68" s="68"/>
      <c r="C68" s="206"/>
      <c r="D68" s="180" t="s">
        <v>239</v>
      </c>
      <c r="E68" s="178"/>
      <c r="F68" s="185"/>
      <c r="G68" s="192"/>
      <c r="H68" s="193"/>
      <c r="I68" s="194"/>
      <c r="J68" s="73"/>
    </row>
    <row r="69" spans="1:10" ht="15" x14ac:dyDescent="0.2">
      <c r="B69" s="68"/>
      <c r="C69" s="181"/>
      <c r="D69" s="180" t="s">
        <v>248</v>
      </c>
      <c r="E69" s="178"/>
      <c r="F69" s="195"/>
      <c r="G69" s="184"/>
      <c r="H69" s="196"/>
      <c r="I69" s="180"/>
      <c r="J69" s="73"/>
    </row>
    <row r="70" spans="1:10" ht="15" x14ac:dyDescent="0.2">
      <c r="B70" s="68"/>
      <c r="C70" s="181"/>
      <c r="D70" s="180"/>
      <c r="E70" s="180"/>
      <c r="F70" s="184"/>
      <c r="G70" s="180"/>
      <c r="H70" s="185"/>
      <c r="I70" s="197"/>
      <c r="J70" s="73"/>
    </row>
    <row r="71" spans="1:10" ht="17.25" customHeight="1" x14ac:dyDescent="0.2">
      <c r="B71" s="68"/>
      <c r="C71" s="206" t="s">
        <v>19</v>
      </c>
      <c r="D71" s="198" t="s">
        <v>54</v>
      </c>
      <c r="E71" s="180"/>
      <c r="F71" s="185"/>
      <c r="G71" s="184"/>
      <c r="H71" s="199"/>
      <c r="I71" s="199"/>
      <c r="J71" s="73"/>
    </row>
    <row r="72" spans="1:10" ht="14.25" customHeight="1" x14ac:dyDescent="0.2">
      <c r="A72" s="6"/>
      <c r="B72" s="68"/>
      <c r="C72" s="180"/>
      <c r="D72" s="189"/>
      <c r="E72" s="180"/>
      <c r="F72" s="185"/>
      <c r="G72" s="184"/>
      <c r="H72" s="199"/>
      <c r="I72" s="199"/>
      <c r="J72" s="73"/>
    </row>
    <row r="73" spans="1:10" ht="15" x14ac:dyDescent="0.2">
      <c r="B73" s="68"/>
      <c r="C73" s="180"/>
      <c r="D73" s="180" t="s">
        <v>263</v>
      </c>
      <c r="E73" s="180"/>
      <c r="F73" s="196"/>
      <c r="G73" s="184"/>
      <c r="H73" s="199"/>
      <c r="I73" s="199"/>
      <c r="J73" s="73"/>
    </row>
    <row r="74" spans="1:10" ht="15.75" customHeight="1" x14ac:dyDescent="0.2">
      <c r="A74" s="6"/>
      <c r="B74" s="68"/>
      <c r="C74" s="180"/>
      <c r="D74" s="180" t="s">
        <v>264</v>
      </c>
      <c r="E74" s="180"/>
      <c r="F74" s="185"/>
      <c r="G74" s="184"/>
      <c r="H74" s="200"/>
      <c r="I74" s="199"/>
      <c r="J74" s="73"/>
    </row>
    <row r="75" spans="1:10" ht="15" x14ac:dyDescent="0.2">
      <c r="A75" s="6"/>
      <c r="B75" s="68"/>
      <c r="C75" s="180"/>
      <c r="D75" s="180"/>
      <c r="E75" s="180"/>
      <c r="F75" s="185"/>
      <c r="G75" s="184"/>
      <c r="H75" s="199"/>
      <c r="I75" s="199"/>
      <c r="J75" s="73"/>
    </row>
    <row r="76" spans="1:10" ht="15" hidden="1" x14ac:dyDescent="0.2">
      <c r="B76" s="68"/>
      <c r="C76" s="180"/>
      <c r="D76" s="180"/>
      <c r="E76" s="180"/>
      <c r="F76" s="185"/>
      <c r="G76" s="184"/>
      <c r="H76" s="199"/>
      <c r="I76" s="199"/>
      <c r="J76" s="73"/>
    </row>
    <row r="77" spans="1:10" ht="15" x14ac:dyDescent="0.2">
      <c r="B77" s="68"/>
      <c r="C77" s="180"/>
      <c r="D77" s="180" t="s">
        <v>240</v>
      </c>
      <c r="E77" s="180"/>
      <c r="F77" s="185"/>
      <c r="G77" s="201"/>
      <c r="H77" s="199"/>
      <c r="I77" s="199"/>
      <c r="J77" s="73"/>
    </row>
    <row r="78" spans="1:10" ht="15" x14ac:dyDescent="0.2">
      <c r="B78" s="68"/>
      <c r="C78" s="180"/>
      <c r="D78" s="180" t="s">
        <v>265</v>
      </c>
      <c r="E78" s="180"/>
      <c r="F78" s="185"/>
      <c r="G78" s="184"/>
      <c r="H78" s="199"/>
      <c r="I78" s="199"/>
      <c r="J78" s="73"/>
    </row>
    <row r="79" spans="1:10" ht="15" x14ac:dyDescent="0.2">
      <c r="B79" s="68"/>
      <c r="C79" s="180"/>
      <c r="D79" s="180" t="s">
        <v>266</v>
      </c>
      <c r="E79" s="180"/>
      <c r="F79" s="185"/>
      <c r="G79" s="184"/>
      <c r="H79" s="199"/>
      <c r="I79" s="199"/>
      <c r="J79" s="73"/>
    </row>
    <row r="80" spans="1:10" ht="15" x14ac:dyDescent="0.2">
      <c r="B80" s="68"/>
      <c r="C80" s="185"/>
      <c r="D80" s="185"/>
      <c r="E80" s="180"/>
      <c r="F80" s="185"/>
      <c r="G80" s="202"/>
      <c r="H80" s="202"/>
      <c r="I80" s="202"/>
      <c r="J80" s="73"/>
    </row>
    <row r="81" spans="2:10" ht="15" x14ac:dyDescent="0.2">
      <c r="B81" s="68"/>
      <c r="C81" s="185"/>
      <c r="D81" s="185" t="s">
        <v>249</v>
      </c>
      <c r="E81" s="180"/>
      <c r="F81" s="180"/>
      <c r="G81" s="199"/>
      <c r="H81" s="199"/>
      <c r="I81" s="199"/>
      <c r="J81" s="73"/>
    </row>
    <row r="82" spans="2:10" ht="15" x14ac:dyDescent="0.2">
      <c r="B82" s="68"/>
      <c r="C82" s="185"/>
      <c r="D82" s="185" t="s">
        <v>241</v>
      </c>
      <c r="E82" s="180"/>
      <c r="F82" s="180"/>
      <c r="G82" s="199"/>
      <c r="H82" s="199"/>
      <c r="I82" s="199"/>
      <c r="J82" s="73"/>
    </row>
    <row r="83" spans="2:10" ht="15" x14ac:dyDescent="0.2">
      <c r="B83" s="68"/>
      <c r="C83" s="185"/>
      <c r="D83" s="185"/>
      <c r="E83" s="180"/>
      <c r="F83" s="180"/>
      <c r="G83" s="199"/>
      <c r="H83" s="199"/>
      <c r="I83" s="199"/>
      <c r="J83" s="73"/>
    </row>
    <row r="84" spans="2:10" ht="15.75" thickBot="1" x14ac:dyDescent="0.25">
      <c r="B84" s="87"/>
      <c r="C84" s="203"/>
      <c r="D84" s="203"/>
      <c r="E84" s="204"/>
      <c r="F84" s="204"/>
      <c r="G84" s="205"/>
      <c r="H84" s="205"/>
      <c r="I84" s="205"/>
      <c r="J84" s="89"/>
    </row>
    <row r="85" spans="2:10" ht="15" thickTop="1" x14ac:dyDescent="0.2">
      <c r="C85" s="50"/>
    </row>
    <row r="86" spans="2:10" x14ac:dyDescent="0.2">
      <c r="H86" s="21"/>
    </row>
    <row r="87" spans="2:10" x14ac:dyDescent="0.2">
      <c r="H87" s="21"/>
    </row>
    <row r="88" spans="2:10" x14ac:dyDescent="0.2">
      <c r="D88" s="33"/>
      <c r="E88" s="36"/>
      <c r="F88" s="7"/>
      <c r="G88" s="34"/>
      <c r="H88" s="25"/>
    </row>
    <row r="89" spans="2:10" x14ac:dyDescent="0.2">
      <c r="D89" s="33"/>
      <c r="E89" s="36"/>
      <c r="F89" s="7"/>
      <c r="G89" s="34"/>
      <c r="H89" s="25"/>
    </row>
    <row r="90" spans="2:10" x14ac:dyDescent="0.2">
      <c r="H90" s="38"/>
    </row>
    <row r="91" spans="2:10" x14ac:dyDescent="0.2">
      <c r="H91" s="38"/>
    </row>
    <row r="92" spans="2:10" x14ac:dyDescent="0.2">
      <c r="H92" s="38"/>
    </row>
    <row r="93" spans="2:10" x14ac:dyDescent="0.2">
      <c r="H93" s="38"/>
    </row>
    <row r="94" spans="2:10" x14ac:dyDescent="0.2">
      <c r="H94" s="38"/>
    </row>
    <row r="95" spans="2:10" x14ac:dyDescent="0.2">
      <c r="H95" s="38"/>
    </row>
    <row r="96" spans="2:10" x14ac:dyDescent="0.2">
      <c r="H96" s="38"/>
    </row>
    <row r="97" spans="8:8" x14ac:dyDescent="0.2">
      <c r="H97" s="38"/>
    </row>
    <row r="98" spans="8:8" x14ac:dyDescent="0.2">
      <c r="H98" s="38"/>
    </row>
    <row r="99" spans="8:8" x14ac:dyDescent="0.2">
      <c r="H99" s="38"/>
    </row>
    <row r="100" spans="8:8" x14ac:dyDescent="0.2">
      <c r="H100" s="38"/>
    </row>
    <row r="101" spans="8:8" x14ac:dyDescent="0.2">
      <c r="H101" s="38"/>
    </row>
    <row r="102" spans="8:8" x14ac:dyDescent="0.2">
      <c r="H102" s="39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10" zoomScaleNormal="110" workbookViewId="0">
      <selection activeCell="C2" sqref="C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" customWidth="1"/>
    <col min="13" max="16384" width="11.42578125" style="1"/>
  </cols>
  <sheetData>
    <row r="2" spans="3:11" ht="15.75" thickBot="1" x14ac:dyDescent="0.25"/>
    <row r="3" spans="3:11" ht="15.75" thickTop="1" x14ac:dyDescent="0.2">
      <c r="C3" s="257"/>
      <c r="D3" s="258"/>
      <c r="E3" s="258"/>
      <c r="F3" s="258"/>
      <c r="G3" s="258"/>
      <c r="H3" s="258"/>
      <c r="I3" s="258"/>
      <c r="J3" s="258"/>
      <c r="K3" s="259"/>
    </row>
    <row r="4" spans="3:11" x14ac:dyDescent="0.2">
      <c r="C4" s="260"/>
      <c r="D4" s="382"/>
      <c r="E4" s="382"/>
      <c r="F4" s="382"/>
      <c r="G4" s="382"/>
      <c r="H4" s="382"/>
      <c r="I4" s="382"/>
      <c r="J4" s="382"/>
      <c r="K4" s="261"/>
    </row>
    <row r="5" spans="3:11" x14ac:dyDescent="0.2">
      <c r="C5" s="260"/>
      <c r="D5" s="382"/>
      <c r="E5" s="382"/>
      <c r="F5" s="382"/>
      <c r="G5" s="382"/>
      <c r="H5" s="382"/>
      <c r="I5" s="382"/>
      <c r="J5" s="382"/>
      <c r="K5" s="261"/>
    </row>
    <row r="6" spans="3:11" x14ac:dyDescent="0.2">
      <c r="C6" s="376" t="s">
        <v>190</v>
      </c>
      <c r="D6" s="377"/>
      <c r="E6" s="377"/>
      <c r="F6" s="377"/>
      <c r="G6" s="377"/>
      <c r="H6" s="377"/>
      <c r="I6" s="377"/>
      <c r="J6" s="377"/>
      <c r="K6" s="378"/>
    </row>
    <row r="7" spans="3:11" x14ac:dyDescent="0.2">
      <c r="C7" s="376" t="s">
        <v>272</v>
      </c>
      <c r="D7" s="377"/>
      <c r="E7" s="377"/>
      <c r="F7" s="377"/>
      <c r="G7" s="377"/>
      <c r="H7" s="377"/>
      <c r="I7" s="377"/>
      <c r="J7" s="377"/>
      <c r="K7" s="378"/>
    </row>
    <row r="8" spans="3:11" x14ac:dyDescent="0.2">
      <c r="C8" s="376" t="s">
        <v>167</v>
      </c>
      <c r="D8" s="377"/>
      <c r="E8" s="377"/>
      <c r="F8" s="377"/>
      <c r="G8" s="377"/>
      <c r="H8" s="377"/>
      <c r="I8" s="377"/>
      <c r="J8" s="377"/>
      <c r="K8" s="378"/>
    </row>
    <row r="9" spans="3:11" ht="15.75" thickBot="1" x14ac:dyDescent="0.25">
      <c r="C9" s="379"/>
      <c r="D9" s="380"/>
      <c r="E9" s="380"/>
      <c r="F9" s="380"/>
      <c r="G9" s="380"/>
      <c r="H9" s="380"/>
      <c r="I9" s="380"/>
      <c r="J9" s="380"/>
      <c r="K9" s="381"/>
    </row>
    <row r="10" spans="3:11" ht="6" customHeight="1" x14ac:dyDescent="0.2">
      <c r="C10" s="262"/>
      <c r="D10" s="212"/>
      <c r="E10" s="212"/>
      <c r="F10" s="212"/>
      <c r="G10" s="212"/>
      <c r="H10" s="212"/>
      <c r="I10" s="212"/>
      <c r="J10" s="212"/>
      <c r="K10" s="263"/>
    </row>
    <row r="11" spans="3:11" ht="18.600000000000001" customHeight="1" x14ac:dyDescent="0.2">
      <c r="C11" s="262"/>
      <c r="D11" s="47" t="s">
        <v>171</v>
      </c>
      <c r="E11" s="213"/>
      <c r="F11" s="314">
        <v>2020</v>
      </c>
      <c r="G11" s="214"/>
      <c r="H11" s="367">
        <v>2019</v>
      </c>
      <c r="I11" s="209"/>
      <c r="J11" s="214" t="s">
        <v>60</v>
      </c>
      <c r="K11" s="264"/>
    </row>
    <row r="12" spans="3:11" ht="3.6" customHeight="1" x14ac:dyDescent="0.2">
      <c r="C12" s="262"/>
      <c r="D12" s="213"/>
      <c r="E12" s="213"/>
      <c r="F12" s="209"/>
      <c r="G12" s="214"/>
      <c r="H12" s="214"/>
      <c r="I12" s="209"/>
      <c r="J12" s="214"/>
      <c r="K12" s="264"/>
    </row>
    <row r="13" spans="3:11" ht="15.6" customHeight="1" x14ac:dyDescent="0.2">
      <c r="C13" s="262"/>
      <c r="D13" s="55" t="s">
        <v>21</v>
      </c>
      <c r="E13" s="209"/>
      <c r="F13" s="209"/>
      <c r="G13" s="209"/>
      <c r="H13" s="215"/>
      <c r="I13" s="209"/>
      <c r="J13" s="209"/>
      <c r="K13" s="264"/>
    </row>
    <row r="14" spans="3:11" x14ac:dyDescent="0.2">
      <c r="C14" s="262"/>
      <c r="D14" s="209" t="s">
        <v>22</v>
      </c>
      <c r="E14" s="209"/>
      <c r="F14" s="334">
        <v>28218040.969999999</v>
      </c>
      <c r="G14" s="209"/>
      <c r="H14" s="334">
        <v>29010656.129999999</v>
      </c>
      <c r="I14" s="209"/>
      <c r="J14" s="217">
        <v>1462536.8</v>
      </c>
      <c r="K14" s="264"/>
    </row>
    <row r="15" spans="3:11" x14ac:dyDescent="0.2">
      <c r="C15" s="262"/>
      <c r="D15" s="209" t="s">
        <v>267</v>
      </c>
      <c r="E15" s="209"/>
      <c r="F15" s="334">
        <v>187510606.41</v>
      </c>
      <c r="G15" s="209"/>
      <c r="H15" s="334">
        <v>263914542.74000001</v>
      </c>
      <c r="I15" s="209"/>
      <c r="J15" s="217"/>
      <c r="K15" s="264"/>
    </row>
    <row r="16" spans="3:11" x14ac:dyDescent="0.2">
      <c r="C16" s="262"/>
      <c r="D16" s="209" t="s">
        <v>23</v>
      </c>
      <c r="E16" s="209"/>
      <c r="F16" s="334">
        <v>2797749</v>
      </c>
      <c r="G16" s="209"/>
      <c r="H16" s="334">
        <v>2797749.18</v>
      </c>
      <c r="I16" s="209"/>
      <c r="J16" s="217"/>
      <c r="K16" s="264"/>
    </row>
    <row r="17" spans="3:11" x14ac:dyDescent="0.2">
      <c r="C17" s="262"/>
      <c r="D17" s="209" t="s">
        <v>46</v>
      </c>
      <c r="E17" s="209"/>
      <c r="F17" s="334">
        <v>528063.79999999981</v>
      </c>
      <c r="G17" s="209"/>
      <c r="H17" s="334">
        <v>5762904</v>
      </c>
      <c r="I17" s="209"/>
      <c r="J17" s="217"/>
      <c r="K17" s="264"/>
    </row>
    <row r="18" spans="3:11" x14ac:dyDescent="0.2">
      <c r="C18" s="262"/>
      <c r="D18" s="209" t="s">
        <v>180</v>
      </c>
      <c r="E18" s="209"/>
      <c r="F18" s="334">
        <v>2547403.42</v>
      </c>
      <c r="G18" s="219"/>
      <c r="H18" s="334">
        <v>3067439</v>
      </c>
      <c r="I18" s="209"/>
      <c r="J18" s="219"/>
      <c r="K18" s="264"/>
    </row>
    <row r="19" spans="3:11" x14ac:dyDescent="0.2">
      <c r="C19" s="262"/>
      <c r="D19" s="209" t="s">
        <v>24</v>
      </c>
      <c r="E19" s="209"/>
      <c r="F19" s="334">
        <v>7998123.5699999994</v>
      </c>
      <c r="G19" s="219"/>
      <c r="H19" s="334">
        <v>2739464</v>
      </c>
      <c r="I19" s="209"/>
      <c r="J19" s="219"/>
      <c r="K19" s="264"/>
    </row>
    <row r="20" spans="3:11" x14ac:dyDescent="0.2">
      <c r="C20" s="262"/>
      <c r="D20" s="209" t="s">
        <v>62</v>
      </c>
      <c r="E20" s="209"/>
      <c r="F20" s="334">
        <v>176814874.81</v>
      </c>
      <c r="G20" s="219"/>
      <c r="H20" s="334">
        <v>32100000</v>
      </c>
      <c r="I20" s="209"/>
      <c r="J20" s="219"/>
      <c r="K20" s="264"/>
    </row>
    <row r="21" spans="3:11" x14ac:dyDescent="0.2">
      <c r="C21" s="262"/>
      <c r="D21" s="209" t="s">
        <v>25</v>
      </c>
      <c r="E21" s="209"/>
      <c r="F21" s="334">
        <v>273000000</v>
      </c>
      <c r="G21" s="219"/>
      <c r="H21" s="334">
        <v>443593000</v>
      </c>
      <c r="I21" s="209"/>
      <c r="J21" s="219"/>
      <c r="K21" s="264"/>
    </row>
    <row r="22" spans="3:11" x14ac:dyDescent="0.2">
      <c r="C22" s="262"/>
      <c r="D22" s="209" t="s">
        <v>63</v>
      </c>
      <c r="E22" s="209"/>
      <c r="F22" s="335">
        <v>149287000</v>
      </c>
      <c r="G22" s="209"/>
      <c r="H22" s="335">
        <v>421652000</v>
      </c>
      <c r="I22" s="209"/>
      <c r="J22" s="217">
        <f>SUM(J19:J20)</f>
        <v>0</v>
      </c>
      <c r="K22" s="264"/>
    </row>
    <row r="23" spans="3:11" x14ac:dyDescent="0.2">
      <c r="C23" s="262"/>
      <c r="D23" s="176" t="s">
        <v>204</v>
      </c>
      <c r="E23" s="209"/>
      <c r="F23" s="51">
        <f>SUM(F14:F22)</f>
        <v>828701861.98000002</v>
      </c>
      <c r="G23" s="209"/>
      <c r="H23" s="256">
        <f>SUM(H14:H22)</f>
        <v>1204637755.05</v>
      </c>
      <c r="I23" s="209"/>
      <c r="J23" s="209"/>
      <c r="K23" s="264"/>
    </row>
    <row r="24" spans="3:11" x14ac:dyDescent="0.2">
      <c r="C24" s="262"/>
      <c r="D24" s="313"/>
      <c r="E24" s="209"/>
      <c r="F24" s="215"/>
      <c r="G24" s="209"/>
      <c r="H24" s="216"/>
      <c r="I24" s="209"/>
      <c r="J24" s="209"/>
      <c r="K24" s="264"/>
    </row>
    <row r="25" spans="3:11" x14ac:dyDescent="0.2">
      <c r="C25" s="262"/>
      <c r="D25" s="47" t="s">
        <v>29</v>
      </c>
      <c r="E25" s="209"/>
      <c r="F25" s="209"/>
      <c r="G25" s="220"/>
      <c r="H25" s="221"/>
      <c r="I25" s="209"/>
      <c r="J25" s="219">
        <v>399912.37</v>
      </c>
      <c r="K25" s="264"/>
    </row>
    <row r="26" spans="3:11" x14ac:dyDescent="0.2">
      <c r="C26" s="262"/>
      <c r="D26" s="209" t="s">
        <v>26</v>
      </c>
      <c r="E26" s="218"/>
      <c r="F26" s="210">
        <v>477750640.43999994</v>
      </c>
      <c r="G26" s="209"/>
      <c r="H26" s="210">
        <v>480895785</v>
      </c>
      <c r="I26" s="209"/>
      <c r="J26" s="219"/>
      <c r="K26" s="264"/>
    </row>
    <row r="27" spans="3:11" ht="14.45" customHeight="1" x14ac:dyDescent="0.2">
      <c r="C27" s="262"/>
      <c r="D27" s="209" t="s">
        <v>186</v>
      </c>
      <c r="E27" s="209"/>
      <c r="F27" s="226">
        <v>-143378711.17000002</v>
      </c>
      <c r="G27" s="209"/>
      <c r="H27" s="226">
        <v>-135014327</v>
      </c>
      <c r="I27" s="209"/>
      <c r="J27" s="219"/>
      <c r="K27" s="264"/>
    </row>
    <row r="28" spans="3:11" ht="13.9" customHeight="1" x14ac:dyDescent="0.2">
      <c r="C28" s="262"/>
      <c r="D28" s="209" t="s">
        <v>183</v>
      </c>
      <c r="E28" s="209"/>
      <c r="F28" s="224">
        <v>507392</v>
      </c>
      <c r="G28" s="209"/>
      <c r="H28" s="325">
        <v>507392</v>
      </c>
      <c r="I28" s="209"/>
      <c r="J28" s="219"/>
      <c r="K28" s="264"/>
    </row>
    <row r="29" spans="3:11" ht="17.25" customHeight="1" x14ac:dyDescent="0.2">
      <c r="C29" s="262"/>
      <c r="D29" s="176" t="s">
        <v>205</v>
      </c>
      <c r="E29" s="222"/>
      <c r="F29" s="207">
        <f>SUM(F26:F28)</f>
        <v>334879321.26999992</v>
      </c>
      <c r="G29" s="209"/>
      <c r="H29" s="256">
        <f>SUM(H26:H28)</f>
        <v>346388850</v>
      </c>
      <c r="I29" s="209"/>
      <c r="J29" s="219"/>
      <c r="K29" s="264"/>
    </row>
    <row r="30" spans="3:11" ht="17.25" customHeight="1" x14ac:dyDescent="0.2">
      <c r="C30" s="262"/>
      <c r="D30" s="209"/>
      <c r="E30" s="209"/>
      <c r="F30" s="209"/>
      <c r="G30" s="209"/>
      <c r="H30" s="216"/>
      <c r="I30" s="209"/>
      <c r="J30" s="217">
        <f>SUM(J25:J25)</f>
        <v>399912.37</v>
      </c>
      <c r="K30" s="264"/>
    </row>
    <row r="31" spans="3:11" ht="16.149999999999999" customHeight="1" thickBot="1" x14ac:dyDescent="0.25">
      <c r="C31" s="262"/>
      <c r="D31" s="176" t="s">
        <v>37</v>
      </c>
      <c r="E31" s="209"/>
      <c r="F31" s="166">
        <f>+F29+F23</f>
        <v>1163581183.25</v>
      </c>
      <c r="G31" s="312"/>
      <c r="H31" s="166">
        <f>+H23+H29</f>
        <v>1551026605.05</v>
      </c>
      <c r="I31" s="209"/>
      <c r="J31" s="225">
        <f>+J14+J22+J30</f>
        <v>1862449.17</v>
      </c>
      <c r="K31" s="264"/>
    </row>
    <row r="32" spans="3:11" ht="10.9" customHeight="1" thickTop="1" x14ac:dyDescent="0.2">
      <c r="C32" s="262"/>
      <c r="D32" s="209"/>
      <c r="E32" s="209"/>
      <c r="F32" s="209"/>
      <c r="G32" s="209"/>
      <c r="H32" s="217"/>
      <c r="I32" s="209"/>
      <c r="J32" s="209"/>
      <c r="K32" s="264"/>
    </row>
    <row r="33" spans="3:11" ht="16.899999999999999" customHeight="1" x14ac:dyDescent="0.2">
      <c r="C33" s="262"/>
      <c r="D33" s="47" t="s">
        <v>28</v>
      </c>
      <c r="E33" s="209"/>
      <c r="F33" s="322"/>
      <c r="G33" s="219"/>
      <c r="H33" s="215"/>
      <c r="I33" s="209"/>
      <c r="J33" s="224">
        <v>-9259239.8100000005</v>
      </c>
      <c r="K33" s="264"/>
    </row>
    <row r="34" spans="3:11" ht="17.45" customHeight="1" x14ac:dyDescent="0.2">
      <c r="C34" s="262"/>
      <c r="D34" s="218" t="s">
        <v>34</v>
      </c>
      <c r="E34" s="209"/>
      <c r="F34" s="217"/>
      <c r="G34" s="209"/>
      <c r="H34" s="209"/>
      <c r="I34" s="209"/>
      <c r="J34" s="219"/>
      <c r="K34" s="264"/>
    </row>
    <row r="35" spans="3:11" ht="12.6" customHeight="1" x14ac:dyDescent="0.2">
      <c r="C35" s="265"/>
      <c r="D35" s="209" t="s">
        <v>32</v>
      </c>
      <c r="E35" s="218"/>
      <c r="F35" s="227">
        <v>1928410.2999999998</v>
      </c>
      <c r="G35" s="209"/>
      <c r="H35" s="227">
        <v>4203889</v>
      </c>
      <c r="I35" s="209"/>
      <c r="J35" s="209"/>
      <c r="K35" s="264"/>
    </row>
    <row r="36" spans="3:11" ht="13.9" customHeight="1" x14ac:dyDescent="0.2">
      <c r="C36" s="265"/>
      <c r="D36" s="209" t="s">
        <v>31</v>
      </c>
      <c r="E36" s="218"/>
      <c r="F36" s="227">
        <v>57967493.75</v>
      </c>
      <c r="G36" s="214"/>
      <c r="H36" s="227">
        <v>58583379</v>
      </c>
      <c r="I36" s="209"/>
      <c r="J36" s="214" t="s">
        <v>60</v>
      </c>
      <c r="K36" s="264"/>
    </row>
    <row r="37" spans="3:11" ht="12.6" customHeight="1" x14ac:dyDescent="0.2">
      <c r="C37" s="265"/>
      <c r="D37" s="209" t="s">
        <v>122</v>
      </c>
      <c r="E37" s="218"/>
      <c r="F37" s="228">
        <v>18204</v>
      </c>
      <c r="G37" s="214"/>
      <c r="H37" s="228">
        <v>2188259</v>
      </c>
      <c r="I37" s="209"/>
      <c r="J37" s="214"/>
      <c r="K37" s="264"/>
    </row>
    <row r="38" spans="3:11" ht="15" customHeight="1" x14ac:dyDescent="0.2">
      <c r="C38" s="265"/>
      <c r="D38" s="176" t="s">
        <v>202</v>
      </c>
      <c r="E38" s="209"/>
      <c r="F38" s="51">
        <f>SUM(F35:F37)</f>
        <v>59914108.049999997</v>
      </c>
      <c r="G38" s="219"/>
      <c r="H38" s="134">
        <f>SUM(H35:H37)</f>
        <v>64975527</v>
      </c>
      <c r="I38" s="209"/>
      <c r="J38" s="219"/>
      <c r="K38" s="264"/>
    </row>
    <row r="39" spans="3:11" ht="12" customHeight="1" x14ac:dyDescent="0.2">
      <c r="C39" s="265"/>
      <c r="D39" s="209"/>
      <c r="E39" s="209"/>
      <c r="F39" s="209"/>
      <c r="G39" s="219"/>
      <c r="H39" s="219"/>
      <c r="I39" s="209"/>
      <c r="J39" s="219"/>
      <c r="K39" s="264"/>
    </row>
    <row r="40" spans="3:11" x14ac:dyDescent="0.2">
      <c r="C40" s="265"/>
      <c r="D40" s="47" t="s">
        <v>33</v>
      </c>
      <c r="E40" s="209"/>
      <c r="F40" s="209"/>
      <c r="G40" s="219"/>
      <c r="H40" s="219"/>
      <c r="I40" s="209"/>
      <c r="J40" s="219"/>
      <c r="K40" s="264"/>
    </row>
    <row r="41" spans="3:11" x14ac:dyDescent="0.2">
      <c r="C41" s="265"/>
      <c r="D41" s="209" t="s">
        <v>30</v>
      </c>
      <c r="E41" s="218"/>
      <c r="F41" s="227">
        <v>357068242.99000001</v>
      </c>
      <c r="G41" s="219"/>
      <c r="H41" s="219">
        <v>705715708</v>
      </c>
      <c r="I41" s="209"/>
      <c r="J41" s="219"/>
      <c r="K41" s="264"/>
    </row>
    <row r="42" spans="3:11" ht="12.6" customHeight="1" x14ac:dyDescent="0.2">
      <c r="C42" s="265"/>
      <c r="D42" s="209" t="s">
        <v>156</v>
      </c>
      <c r="E42" s="218"/>
      <c r="F42" s="227">
        <v>3988251</v>
      </c>
      <c r="G42" s="219"/>
      <c r="H42" s="219">
        <v>1868087</v>
      </c>
      <c r="I42" s="209"/>
      <c r="J42" s="219"/>
      <c r="K42" s="264"/>
    </row>
    <row r="43" spans="3:11" ht="13.5" customHeight="1" x14ac:dyDescent="0.2">
      <c r="C43" s="265"/>
      <c r="D43" s="209" t="s">
        <v>157</v>
      </c>
      <c r="E43" s="218"/>
      <c r="F43" s="228">
        <v>248952000</v>
      </c>
      <c r="G43" s="219"/>
      <c r="H43" s="224">
        <v>421652000</v>
      </c>
      <c r="I43" s="209"/>
      <c r="J43" s="219"/>
      <c r="K43" s="264"/>
    </row>
    <row r="44" spans="3:11" ht="14.45" customHeight="1" x14ac:dyDescent="0.2">
      <c r="C44" s="265"/>
      <c r="D44" s="176" t="s">
        <v>191</v>
      </c>
      <c r="E44" s="209"/>
      <c r="F44" s="372">
        <f>SUM(F41:F43)</f>
        <v>610008493.99000001</v>
      </c>
      <c r="G44" s="219"/>
      <c r="H44" s="51">
        <f>SUM(H41:H43)</f>
        <v>1129235795</v>
      </c>
      <c r="I44" s="209"/>
      <c r="J44" s="219"/>
      <c r="K44" s="264"/>
    </row>
    <row r="45" spans="3:11" ht="6.6" customHeight="1" x14ac:dyDescent="0.2">
      <c r="C45" s="265"/>
      <c r="D45" s="313"/>
      <c r="E45" s="209"/>
      <c r="F45" s="215"/>
      <c r="G45" s="219"/>
      <c r="H45" s="239"/>
      <c r="I45" s="209"/>
      <c r="J45" s="219"/>
      <c r="K45" s="264"/>
    </row>
    <row r="46" spans="3:11" ht="18.75" customHeight="1" thickBot="1" x14ac:dyDescent="0.25">
      <c r="C46" s="265"/>
      <c r="D46" s="176" t="s">
        <v>38</v>
      </c>
      <c r="E46" s="222"/>
      <c r="F46" s="242">
        <f>+F38+F44</f>
        <v>669922602.03999996</v>
      </c>
      <c r="G46" s="219"/>
      <c r="H46" s="242">
        <f>+H38+H44</f>
        <v>1194211322</v>
      </c>
      <c r="I46" s="209"/>
      <c r="J46" s="219"/>
      <c r="K46" s="264"/>
    </row>
    <row r="47" spans="3:11" ht="10.9" customHeight="1" thickTop="1" x14ac:dyDescent="0.2">
      <c r="C47" s="265"/>
      <c r="D47" s="240"/>
      <c r="E47" s="209"/>
      <c r="F47" s="209"/>
      <c r="G47" s="217"/>
      <c r="H47" s="223"/>
      <c r="I47" s="209"/>
      <c r="J47" s="217" t="e">
        <f>+#REF!+#REF!+#REF!</f>
        <v>#REF!</v>
      </c>
      <c r="K47" s="264"/>
    </row>
    <row r="48" spans="3:11" ht="13.9" customHeight="1" x14ac:dyDescent="0.2">
      <c r="C48" s="265"/>
      <c r="D48" s="55" t="s">
        <v>192</v>
      </c>
      <c r="E48" s="209"/>
      <c r="F48" s="219"/>
      <c r="G48" s="219"/>
      <c r="H48" s="209"/>
      <c r="I48" s="209"/>
      <c r="J48" s="209"/>
      <c r="K48" s="264"/>
    </row>
    <row r="49" spans="3:12" x14ac:dyDescent="0.2">
      <c r="C49" s="265"/>
      <c r="D49" s="209" t="s">
        <v>43</v>
      </c>
      <c r="E49" s="209"/>
      <c r="F49" s="210">
        <v>101467632</v>
      </c>
      <c r="G49" s="219"/>
      <c r="H49" s="210">
        <v>101467632</v>
      </c>
      <c r="I49" s="209"/>
      <c r="J49" s="224">
        <v>53367236.979999997</v>
      </c>
      <c r="K49" s="264"/>
    </row>
    <row r="50" spans="3:12" x14ac:dyDescent="0.2">
      <c r="C50" s="265"/>
      <c r="D50" s="209" t="s">
        <v>193</v>
      </c>
      <c r="E50" s="209"/>
      <c r="F50" s="210">
        <v>288759835</v>
      </c>
      <c r="G50" s="219"/>
      <c r="H50" s="210">
        <v>313800012.92999995</v>
      </c>
      <c r="I50" s="209"/>
      <c r="J50" s="219"/>
      <c r="K50" s="264"/>
    </row>
    <row r="51" spans="3:12" x14ac:dyDescent="0.2">
      <c r="C51" s="265"/>
      <c r="D51" s="209" t="s">
        <v>35</v>
      </c>
      <c r="E51" s="209"/>
      <c r="F51" s="211">
        <v>103431114</v>
      </c>
      <c r="G51" s="219"/>
      <c r="H51" s="318">
        <v>-58452361.549999997</v>
      </c>
      <c r="I51" s="209"/>
      <c r="J51" s="219"/>
      <c r="K51" s="264"/>
    </row>
    <row r="52" spans="3:12" x14ac:dyDescent="0.2">
      <c r="C52" s="265"/>
      <c r="D52" s="176" t="s">
        <v>44</v>
      </c>
      <c r="E52" s="209"/>
      <c r="F52" s="247">
        <f>SUM(F49:F51)</f>
        <v>493658581</v>
      </c>
      <c r="G52" s="219"/>
      <c r="H52" s="315">
        <f>SUM(H49:H51)</f>
        <v>356815283.37999994</v>
      </c>
      <c r="I52" s="209"/>
      <c r="J52" s="219"/>
      <c r="K52" s="264"/>
    </row>
    <row r="53" spans="3:12" x14ac:dyDescent="0.2">
      <c r="C53" s="265"/>
      <c r="D53" s="209"/>
      <c r="E53" s="209"/>
      <c r="F53" s="219"/>
      <c r="G53" s="219"/>
      <c r="H53" s="219"/>
      <c r="I53" s="209"/>
      <c r="J53" s="209"/>
      <c r="K53" s="264"/>
    </row>
    <row r="54" spans="3:12" ht="15.75" thickBot="1" x14ac:dyDescent="0.25">
      <c r="C54" s="265"/>
      <c r="D54" s="176" t="s">
        <v>45</v>
      </c>
      <c r="E54" s="208"/>
      <c r="F54" s="166">
        <f>+F52+F46</f>
        <v>1163581183.04</v>
      </c>
      <c r="G54" s="59"/>
      <c r="H54" s="166">
        <f>+H52+H46</f>
        <v>1551026605.3799999</v>
      </c>
      <c r="I54" s="209"/>
      <c r="J54" s="225" t="e">
        <f>SUM(J47:J49)</f>
        <v>#REF!</v>
      </c>
      <c r="K54" s="264"/>
    </row>
    <row r="55" spans="3:12" ht="16.5" thickTop="1" thickBot="1" x14ac:dyDescent="0.25">
      <c r="C55" s="266"/>
      <c r="D55" s="267"/>
      <c r="E55" s="267"/>
      <c r="F55" s="267"/>
      <c r="G55" s="268"/>
      <c r="H55" s="268" t="s">
        <v>72</v>
      </c>
      <c r="I55" s="269"/>
      <c r="J55" s="269"/>
      <c r="K55" s="270"/>
    </row>
    <row r="56" spans="3:12" ht="15.75" thickTop="1" x14ac:dyDescent="0.2">
      <c r="C56" s="46"/>
      <c r="D56" s="208"/>
      <c r="E56" s="208"/>
      <c r="F56" s="241"/>
      <c r="G56" s="209"/>
      <c r="H56" s="215"/>
      <c r="I56" s="209"/>
      <c r="J56" s="224">
        <v>-5348157.34</v>
      </c>
      <c r="K56" s="209"/>
    </row>
    <row r="57" spans="3:12" x14ac:dyDescent="0.2">
      <c r="C57" s="46"/>
      <c r="D57" s="208"/>
      <c r="E57" s="208"/>
      <c r="F57" s="319"/>
      <c r="G57" s="319"/>
      <c r="H57" s="319"/>
      <c r="I57" s="209"/>
      <c r="J57" s="219"/>
      <c r="K57" s="209"/>
    </row>
    <row r="58" spans="3:12" x14ac:dyDescent="0.2">
      <c r="C58" s="46"/>
      <c r="D58" s="208"/>
      <c r="E58" s="208"/>
      <c r="F58" s="241"/>
      <c r="G58" s="241"/>
      <c r="H58" s="241"/>
      <c r="I58" s="209"/>
      <c r="J58" s="219"/>
      <c r="K58" s="209"/>
    </row>
    <row r="59" spans="3:12" x14ac:dyDescent="0.2">
      <c r="C59" s="243"/>
      <c r="D59" s="240"/>
      <c r="E59" s="240"/>
      <c r="F59" s="244"/>
      <c r="G59" s="240"/>
      <c r="H59" s="245"/>
      <c r="I59" s="240"/>
      <c r="J59" s="240"/>
      <c r="K59" s="240"/>
    </row>
    <row r="60" spans="3:12" x14ac:dyDescent="0.2">
      <c r="C60" s="16"/>
      <c r="D60" s="341" t="s">
        <v>212</v>
      </c>
      <c r="E60" s="231"/>
      <c r="F60" s="341"/>
      <c r="G60" s="342" t="s">
        <v>213</v>
      </c>
      <c r="H60" s="342"/>
      <c r="I60" s="231"/>
      <c r="J60" s="231"/>
      <c r="K60" s="231"/>
    </row>
    <row r="61" spans="3:12" x14ac:dyDescent="0.2">
      <c r="C61" s="5"/>
      <c r="D61" s="13" t="s">
        <v>210</v>
      </c>
      <c r="E61" s="232"/>
      <c r="F61" s="383" t="s">
        <v>36</v>
      </c>
      <c r="G61" s="383"/>
      <c r="H61" s="383"/>
      <c r="I61" s="233"/>
      <c r="J61" s="233"/>
      <c r="K61" s="234"/>
    </row>
    <row r="62" spans="3:12" x14ac:dyDescent="0.2">
      <c r="C62" s="16"/>
      <c r="D62" s="231"/>
      <c r="E62" s="231"/>
      <c r="F62" s="231"/>
      <c r="G62" s="231"/>
      <c r="H62" s="231"/>
      <c r="I62" s="231"/>
      <c r="J62" s="231"/>
      <c r="K62" s="231"/>
    </row>
    <row r="63" spans="3:12" x14ac:dyDescent="0.2">
      <c r="C63" s="16"/>
      <c r="D63" s="231"/>
      <c r="E63" s="231"/>
      <c r="F63" s="231"/>
      <c r="G63" s="231"/>
      <c r="H63" s="231"/>
      <c r="I63" s="231"/>
      <c r="J63" s="231"/>
      <c r="K63" s="231"/>
      <c r="L63" s="1"/>
    </row>
    <row r="64" spans="3:12" x14ac:dyDescent="0.2">
      <c r="C64" s="16"/>
      <c r="D64" s="230"/>
      <c r="E64" s="231"/>
      <c r="F64" s="231"/>
      <c r="G64" s="231"/>
      <c r="H64" s="231"/>
      <c r="I64" s="231"/>
      <c r="J64" s="231"/>
      <c r="K64" s="231"/>
      <c r="L64" s="1"/>
    </row>
    <row r="65" spans="3:12" x14ac:dyDescent="0.2">
      <c r="C65" s="16"/>
      <c r="D65" s="343" t="s">
        <v>214</v>
      </c>
      <c r="E65" s="344"/>
      <c r="F65" s="344"/>
      <c r="G65" s="246"/>
      <c r="H65" s="246"/>
      <c r="I65" s="246"/>
      <c r="J65" s="246"/>
      <c r="K65" s="231"/>
      <c r="L65" s="1"/>
    </row>
    <row r="66" spans="3:12" x14ac:dyDescent="0.2">
      <c r="C66" s="16"/>
      <c r="D66" s="253" t="s">
        <v>215</v>
      </c>
      <c r="E66" s="235"/>
      <c r="F66" s="235"/>
      <c r="G66" s="235"/>
      <c r="H66" s="231"/>
      <c r="I66" s="235"/>
      <c r="J66" s="235"/>
      <c r="K66" s="231"/>
      <c r="L66" s="1"/>
    </row>
    <row r="67" spans="3:12" x14ac:dyDescent="0.2">
      <c r="C67" s="15"/>
      <c r="D67" s="230"/>
      <c r="E67" s="230"/>
      <c r="F67" s="230"/>
      <c r="G67" s="230"/>
      <c r="H67" s="236"/>
      <c r="I67" s="230"/>
      <c r="J67" s="230"/>
      <c r="K67" s="230"/>
      <c r="L67" s="1"/>
    </row>
    <row r="68" spans="3:12" x14ac:dyDescent="0.2">
      <c r="C68" s="15"/>
      <c r="D68" s="230"/>
      <c r="E68" s="230"/>
      <c r="F68" s="169"/>
      <c r="G68" s="230"/>
      <c r="H68" s="236"/>
      <c r="I68" s="230"/>
      <c r="J68" s="230"/>
      <c r="K68" s="230"/>
      <c r="L68" s="1"/>
    </row>
    <row r="69" spans="3:12" x14ac:dyDescent="0.2">
      <c r="C69" s="15"/>
      <c r="D69" s="236"/>
      <c r="E69" s="230"/>
      <c r="F69" s="169"/>
      <c r="G69" s="230"/>
      <c r="H69" s="230"/>
      <c r="I69" s="230"/>
      <c r="J69" s="230"/>
      <c r="K69" s="230"/>
      <c r="L69" s="1"/>
    </row>
    <row r="70" spans="3:12" x14ac:dyDescent="0.2">
      <c r="C70" s="15"/>
      <c r="D70" s="236"/>
      <c r="E70" s="230"/>
      <c r="F70" s="169"/>
      <c r="G70" s="230"/>
      <c r="H70" s="236"/>
      <c r="I70" s="230"/>
      <c r="J70" s="230"/>
      <c r="K70" s="230"/>
      <c r="L70" s="1"/>
    </row>
    <row r="71" spans="3:12" x14ac:dyDescent="0.2">
      <c r="C71" s="15"/>
      <c r="D71" s="236"/>
      <c r="E71" s="230"/>
      <c r="F71" s="171"/>
      <c r="G71" s="230"/>
      <c r="H71" s="231"/>
      <c r="I71" s="230"/>
      <c r="J71" s="230"/>
      <c r="K71" s="230"/>
      <c r="L71" s="1"/>
    </row>
    <row r="72" spans="3:12" x14ac:dyDescent="0.2">
      <c r="C72" s="15"/>
      <c r="D72" s="237"/>
      <c r="E72" s="230"/>
      <c r="F72" s="169"/>
      <c r="G72" s="230"/>
      <c r="H72" s="236"/>
      <c r="I72" s="230"/>
      <c r="J72" s="230"/>
      <c r="K72" s="230"/>
      <c r="L72" s="1"/>
    </row>
    <row r="73" spans="3:12" x14ac:dyDescent="0.2">
      <c r="C73" s="15"/>
      <c r="D73" s="236"/>
      <c r="E73" s="230"/>
      <c r="F73" s="170"/>
      <c r="G73" s="230"/>
      <c r="H73" s="169"/>
      <c r="I73" s="230"/>
      <c r="J73" s="230"/>
      <c r="K73" s="230"/>
      <c r="L73" s="1"/>
    </row>
    <row r="74" spans="3:12" x14ac:dyDescent="0.2">
      <c r="C74" s="15"/>
      <c r="D74" s="230"/>
      <c r="E74" s="230"/>
      <c r="F74" s="169"/>
      <c r="G74" s="230"/>
      <c r="H74" s="236"/>
      <c r="I74" s="230"/>
      <c r="J74" s="230"/>
      <c r="K74" s="230"/>
      <c r="L74" s="1"/>
    </row>
    <row r="75" spans="3:12" x14ac:dyDescent="0.2">
      <c r="C75" s="15"/>
      <c r="D75" s="230"/>
      <c r="E75" s="230"/>
      <c r="F75" s="169"/>
      <c r="G75" s="230"/>
      <c r="H75" s="169"/>
      <c r="I75" s="230"/>
      <c r="J75" s="230"/>
      <c r="K75" s="230"/>
      <c r="L75" s="1"/>
    </row>
    <row r="76" spans="3:12" x14ac:dyDescent="0.2">
      <c r="C76" s="15"/>
      <c r="D76" s="230"/>
      <c r="E76" s="230"/>
      <c r="F76" s="169"/>
      <c r="G76" s="230"/>
      <c r="H76" s="169"/>
      <c r="I76" s="230"/>
      <c r="J76" s="230"/>
      <c r="K76" s="230"/>
      <c r="L76" s="1"/>
    </row>
    <row r="77" spans="3:12" x14ac:dyDescent="0.2">
      <c r="C77" s="15"/>
      <c r="D77" s="230"/>
      <c r="E77" s="230"/>
      <c r="F77" s="169"/>
      <c r="G77" s="230"/>
      <c r="H77" s="169"/>
      <c r="I77" s="230"/>
      <c r="J77" s="230"/>
      <c r="K77" s="230"/>
      <c r="L77" s="1"/>
    </row>
    <row r="78" spans="3:12" s="2" customFormat="1" x14ac:dyDescent="0.2">
      <c r="C78" s="15"/>
      <c r="D78" s="230"/>
      <c r="E78" s="230"/>
      <c r="F78" s="169"/>
      <c r="G78" s="230"/>
      <c r="H78" s="169"/>
      <c r="I78" s="230"/>
      <c r="J78" s="230"/>
      <c r="K78" s="230"/>
    </row>
    <row r="79" spans="3:12" customFormat="1" ht="14.25" x14ac:dyDescent="0.2">
      <c r="C79" s="15"/>
      <c r="D79" s="230"/>
      <c r="E79" s="230"/>
      <c r="F79" s="169"/>
      <c r="G79" s="230"/>
      <c r="H79" s="171"/>
      <c r="I79" s="230"/>
      <c r="J79" s="230"/>
      <c r="K79" s="230"/>
    </row>
    <row r="80" spans="3:12" customFormat="1" ht="15" customHeight="1" x14ac:dyDescent="0.2">
      <c r="C80" s="15"/>
      <c r="D80" s="230"/>
      <c r="E80" s="230"/>
      <c r="F80" s="171"/>
      <c r="G80" s="230"/>
      <c r="H80" s="169"/>
      <c r="I80" s="230"/>
      <c r="J80" s="230"/>
      <c r="K80" s="230"/>
    </row>
    <row r="81" spans="3:11" s="2" customFormat="1" x14ac:dyDescent="0.2">
      <c r="C81" s="15"/>
      <c r="D81" s="230"/>
      <c r="E81" s="230"/>
      <c r="F81" s="169"/>
      <c r="G81" s="230"/>
      <c r="H81" s="236"/>
      <c r="I81" s="230"/>
      <c r="J81" s="230"/>
      <c r="K81" s="230"/>
    </row>
    <row r="82" spans="3:11" s="2" customFormat="1" x14ac:dyDescent="0.2">
      <c r="C82" s="15"/>
      <c r="D82" s="230"/>
      <c r="E82" s="230"/>
      <c r="F82" s="170"/>
      <c r="G82" s="230"/>
      <c r="H82" s="238"/>
      <c r="I82" s="230"/>
      <c r="J82" s="230"/>
      <c r="K82" s="230"/>
    </row>
    <row r="83" spans="3:11" s="2" customFormat="1" x14ac:dyDescent="0.2">
      <c r="C83" s="15"/>
      <c r="D83" s="230"/>
      <c r="E83" s="230"/>
      <c r="F83" s="169"/>
      <c r="G83" s="230"/>
      <c r="H83" s="238"/>
      <c r="I83" s="230"/>
      <c r="J83" s="230"/>
      <c r="K83" s="230"/>
    </row>
    <row r="84" spans="3:11" s="2" customFormat="1" x14ac:dyDescent="0.2">
      <c r="C84" s="15"/>
      <c r="D84" s="230"/>
      <c r="E84" s="230"/>
      <c r="F84" s="169"/>
      <c r="G84" s="230"/>
      <c r="H84" s="230"/>
      <c r="I84" s="230"/>
      <c r="J84" s="230"/>
      <c r="K84" s="230"/>
    </row>
    <row r="85" spans="3:11" x14ac:dyDescent="0.2">
      <c r="C85" s="15"/>
      <c r="D85" s="230"/>
      <c r="E85" s="230"/>
      <c r="F85" s="169"/>
      <c r="G85" s="230"/>
      <c r="H85" s="230"/>
      <c r="I85" s="230"/>
      <c r="J85" s="230"/>
      <c r="K85" s="230"/>
    </row>
    <row r="86" spans="3:11" x14ac:dyDescent="0.2">
      <c r="C86" s="15"/>
      <c r="D86" s="230"/>
      <c r="E86" s="230"/>
      <c r="F86" s="236"/>
      <c r="G86" s="230"/>
      <c r="H86" s="230"/>
      <c r="I86" s="230"/>
      <c r="J86" s="230"/>
      <c r="K86" s="230"/>
    </row>
    <row r="87" spans="3:11" x14ac:dyDescent="0.2">
      <c r="C87" s="15"/>
      <c r="D87" s="230"/>
      <c r="E87" s="230"/>
      <c r="F87" s="236"/>
      <c r="G87" s="230"/>
      <c r="H87" s="230"/>
      <c r="I87" s="230"/>
      <c r="J87" s="230"/>
      <c r="K87" s="230"/>
    </row>
    <row r="88" spans="3:11" x14ac:dyDescent="0.2">
      <c r="C88" s="15"/>
      <c r="D88" s="230"/>
      <c r="E88" s="230"/>
      <c r="F88" s="230"/>
      <c r="G88" s="230"/>
      <c r="H88" s="230"/>
      <c r="I88" s="230"/>
      <c r="J88" s="230"/>
      <c r="K88" s="230"/>
    </row>
    <row r="89" spans="3:11" x14ac:dyDescent="0.2">
      <c r="C89" s="15"/>
      <c r="D89" s="230"/>
      <c r="E89" s="230"/>
      <c r="F89" s="230"/>
      <c r="G89" s="230"/>
      <c r="H89" s="230"/>
      <c r="I89" s="230"/>
      <c r="J89" s="230"/>
      <c r="K89" s="230"/>
    </row>
    <row r="90" spans="3:11" x14ac:dyDescent="0.2">
      <c r="C90" s="15"/>
      <c r="D90" s="230"/>
      <c r="E90" s="230"/>
      <c r="F90" s="230"/>
      <c r="G90" s="230"/>
      <c r="H90" s="230"/>
      <c r="I90" s="230"/>
      <c r="J90" s="230"/>
      <c r="K90" s="230"/>
    </row>
    <row r="91" spans="3:11" x14ac:dyDescent="0.2">
      <c r="C91" s="15"/>
      <c r="D91" s="15"/>
      <c r="E91" s="15"/>
      <c r="F91" s="15"/>
      <c r="G91" s="15"/>
      <c r="H91" s="15"/>
      <c r="I91" s="15"/>
      <c r="J91" s="15"/>
      <c r="K91" s="15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0"/>
  <sheetViews>
    <sheetView zoomScale="110" zoomScaleNormal="110" zoomScaleSheetLayoutView="75" workbookViewId="0">
      <selection activeCell="D1" sqref="D1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6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74"/>
      <c r="D6" s="374"/>
      <c r="E6" s="374"/>
      <c r="F6" s="374"/>
      <c r="G6" s="374"/>
      <c r="H6" s="374"/>
      <c r="I6" s="374"/>
      <c r="J6" s="375"/>
    </row>
    <row r="7" spans="2:10" x14ac:dyDescent="0.2">
      <c r="B7" s="26"/>
      <c r="C7" s="374" t="s">
        <v>97</v>
      </c>
      <c r="D7" s="374"/>
      <c r="E7" s="374"/>
      <c r="F7" s="374"/>
      <c r="G7" s="374"/>
      <c r="H7" s="374"/>
      <c r="I7" s="374"/>
      <c r="J7" s="375"/>
    </row>
    <row r="8" spans="2:10" x14ac:dyDescent="0.2">
      <c r="B8" s="26"/>
      <c r="C8" s="374" t="s">
        <v>273</v>
      </c>
      <c r="D8" s="374"/>
      <c r="E8" s="374"/>
      <c r="F8" s="374"/>
      <c r="G8" s="374"/>
      <c r="H8" s="374"/>
      <c r="I8" s="374"/>
      <c r="J8" s="375"/>
    </row>
    <row r="9" spans="2:10" x14ac:dyDescent="0.2">
      <c r="B9" s="26"/>
      <c r="C9" s="374" t="str">
        <f>+'SITUACION '!C8:K8</f>
        <v>(Valores en RD$)</v>
      </c>
      <c r="D9" s="374"/>
      <c r="E9" s="374"/>
      <c r="F9" s="374"/>
      <c r="G9" s="374"/>
      <c r="H9" s="374"/>
      <c r="I9" s="374"/>
      <c r="J9" s="375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4"/>
      <c r="C12" s="65"/>
      <c r="D12" s="66"/>
      <c r="E12" s="66"/>
      <c r="F12" s="66"/>
      <c r="G12" s="66"/>
      <c r="H12" s="66"/>
      <c r="I12" s="66"/>
      <c r="J12" s="67"/>
    </row>
    <row r="13" spans="2:10" x14ac:dyDescent="0.2">
      <c r="B13" s="68"/>
      <c r="C13" s="69" t="s">
        <v>115</v>
      </c>
      <c r="D13" s="70" t="s">
        <v>5</v>
      </c>
      <c r="E13" s="70"/>
      <c r="F13" s="71"/>
      <c r="G13" s="72"/>
      <c r="H13" s="72"/>
      <c r="I13" s="72"/>
      <c r="J13" s="73"/>
    </row>
    <row r="14" spans="2:10" x14ac:dyDescent="0.2">
      <c r="B14" s="68"/>
      <c r="C14" s="69"/>
      <c r="D14" s="70"/>
      <c r="E14" s="70"/>
      <c r="F14" s="71"/>
      <c r="G14" s="72"/>
      <c r="H14" s="72"/>
      <c r="I14" s="72"/>
      <c r="J14" s="73"/>
    </row>
    <row r="15" spans="2:10" x14ac:dyDescent="0.2">
      <c r="B15" s="68"/>
      <c r="C15" s="74"/>
      <c r="D15" s="72" t="s">
        <v>280</v>
      </c>
      <c r="E15" s="72"/>
      <c r="F15" s="72"/>
      <c r="G15" s="72"/>
      <c r="H15" s="72"/>
      <c r="I15" s="72"/>
      <c r="J15" s="73"/>
    </row>
    <row r="16" spans="2:10" x14ac:dyDescent="0.2">
      <c r="B16" s="68"/>
      <c r="C16" s="74"/>
      <c r="D16" s="72" t="s">
        <v>105</v>
      </c>
      <c r="E16" s="72"/>
      <c r="F16" s="72"/>
      <c r="G16" s="72"/>
      <c r="H16" s="72"/>
      <c r="I16" s="72"/>
      <c r="J16" s="73"/>
    </row>
    <row r="17" spans="2:10" x14ac:dyDescent="0.2">
      <c r="B17" s="68"/>
      <c r="C17" s="74"/>
      <c r="D17" s="72" t="s">
        <v>102</v>
      </c>
      <c r="E17" s="72"/>
      <c r="F17" s="72"/>
      <c r="G17" s="72"/>
      <c r="H17" s="72"/>
      <c r="I17" s="72"/>
      <c r="J17" s="73"/>
    </row>
    <row r="18" spans="2:10" x14ac:dyDescent="0.2">
      <c r="B18" s="68"/>
      <c r="C18" s="74"/>
      <c r="D18" s="72"/>
      <c r="E18" s="72"/>
      <c r="F18" s="72"/>
      <c r="G18" s="72"/>
      <c r="H18" s="72"/>
      <c r="I18" s="72"/>
      <c r="J18" s="73"/>
    </row>
    <row r="19" spans="2:10" ht="13.15" customHeight="1" x14ac:dyDescent="0.2">
      <c r="B19" s="68"/>
      <c r="C19" s="75"/>
      <c r="D19" s="76" t="s">
        <v>70</v>
      </c>
      <c r="E19" s="76"/>
      <c r="F19" s="72"/>
      <c r="G19" s="72"/>
      <c r="H19" s="56"/>
      <c r="I19" s="72"/>
      <c r="J19" s="73"/>
    </row>
    <row r="20" spans="2:10" hidden="1" x14ac:dyDescent="0.2">
      <c r="B20" s="68"/>
      <c r="C20" s="75"/>
      <c r="D20" s="72" t="s">
        <v>69</v>
      </c>
      <c r="E20" s="76"/>
      <c r="F20" s="72"/>
      <c r="G20" s="56">
        <v>0</v>
      </c>
      <c r="H20" s="56"/>
      <c r="I20" s="72"/>
      <c r="J20" s="73"/>
    </row>
    <row r="21" spans="2:10" x14ac:dyDescent="0.2">
      <c r="B21" s="68"/>
      <c r="C21" s="75"/>
      <c r="D21" s="72" t="s">
        <v>139</v>
      </c>
      <c r="E21" s="72"/>
      <c r="F21" s="72"/>
      <c r="G21" s="56">
        <v>100000</v>
      </c>
      <c r="H21" s="56"/>
      <c r="I21" s="72"/>
      <c r="J21" s="73"/>
    </row>
    <row r="22" spans="2:10" x14ac:dyDescent="0.2">
      <c r="B22" s="68"/>
      <c r="C22" s="75"/>
      <c r="D22" s="72" t="s">
        <v>162</v>
      </c>
      <c r="E22" s="62"/>
      <c r="F22" s="72"/>
      <c r="G22" s="61">
        <v>50000</v>
      </c>
      <c r="H22" s="61">
        <f>SUM(G20:G22)</f>
        <v>150000</v>
      </c>
      <c r="I22" s="72"/>
      <c r="J22" s="73"/>
    </row>
    <row r="23" spans="2:10" x14ac:dyDescent="0.2">
      <c r="B23" s="68"/>
      <c r="C23" s="75"/>
      <c r="D23" s="63"/>
      <c r="E23" s="63"/>
      <c r="F23" s="63"/>
      <c r="G23" s="63"/>
      <c r="H23" s="56"/>
      <c r="I23" s="72"/>
      <c r="J23" s="73"/>
    </row>
    <row r="24" spans="2:10" x14ac:dyDescent="0.2">
      <c r="B24" s="68"/>
      <c r="C24" s="75"/>
      <c r="D24" s="76" t="s">
        <v>99</v>
      </c>
      <c r="E24" s="76"/>
      <c r="F24" s="56"/>
      <c r="G24" s="62"/>
      <c r="H24" s="56"/>
      <c r="I24" s="72"/>
      <c r="J24" s="73"/>
    </row>
    <row r="25" spans="2:10" x14ac:dyDescent="0.2">
      <c r="B25" s="68"/>
      <c r="C25" s="75"/>
      <c r="D25" s="72" t="s">
        <v>100</v>
      </c>
      <c r="E25" s="72"/>
      <c r="F25" s="72"/>
      <c r="G25" s="122">
        <v>248392.33</v>
      </c>
      <c r="H25" s="63"/>
      <c r="I25" s="63"/>
      <c r="J25" s="73"/>
    </row>
    <row r="26" spans="2:10" x14ac:dyDescent="0.2">
      <c r="B26" s="68"/>
      <c r="C26" s="75"/>
      <c r="D26" s="72" t="s">
        <v>101</v>
      </c>
      <c r="E26" s="72"/>
      <c r="F26" s="62"/>
      <c r="G26" s="56">
        <v>27559956.73</v>
      </c>
      <c r="H26" s="63"/>
      <c r="I26" s="63"/>
      <c r="J26" s="73"/>
    </row>
    <row r="27" spans="2:10" x14ac:dyDescent="0.2">
      <c r="B27" s="68"/>
      <c r="C27" s="75"/>
      <c r="D27" s="72" t="s">
        <v>110</v>
      </c>
      <c r="E27" s="63"/>
      <c r="F27" s="63"/>
      <c r="G27" s="56">
        <v>160671.45000000001</v>
      </c>
      <c r="H27" s="56"/>
      <c r="I27" s="72"/>
      <c r="J27" s="73"/>
    </row>
    <row r="28" spans="2:10" x14ac:dyDescent="0.2">
      <c r="B28" s="68"/>
      <c r="C28" s="75"/>
      <c r="D28" s="72" t="s">
        <v>111</v>
      </c>
      <c r="E28" s="72"/>
      <c r="F28" s="63"/>
      <c r="G28" s="61">
        <v>99020.46</v>
      </c>
      <c r="H28" s="61">
        <f>SUM(G25:G28)</f>
        <v>28068040.969999999</v>
      </c>
      <c r="I28" s="72"/>
      <c r="J28" s="73"/>
    </row>
    <row r="29" spans="2:10" x14ac:dyDescent="0.2">
      <c r="B29" s="68"/>
      <c r="C29" s="75"/>
      <c r="D29" s="72"/>
      <c r="E29" s="72"/>
      <c r="F29" s="63"/>
      <c r="G29" s="56"/>
      <c r="H29" s="56"/>
      <c r="I29" s="72"/>
      <c r="J29" s="73"/>
    </row>
    <row r="30" spans="2:10" ht="15" thickBot="1" x14ac:dyDescent="0.25">
      <c r="B30" s="68"/>
      <c r="C30" s="75"/>
      <c r="D30" s="72"/>
      <c r="E30" s="72"/>
      <c r="F30" s="63"/>
      <c r="G30" s="56"/>
      <c r="H30" s="77">
        <f>+H28+H22</f>
        <v>28218040.969999999</v>
      </c>
      <c r="I30" s="72"/>
      <c r="J30" s="73"/>
    </row>
    <row r="31" spans="2:10" ht="15" thickTop="1" x14ac:dyDescent="0.2">
      <c r="B31" s="68"/>
      <c r="C31" s="75"/>
      <c r="D31" s="72"/>
      <c r="E31" s="72"/>
      <c r="F31" s="63"/>
      <c r="G31" s="56"/>
      <c r="H31" s="56"/>
      <c r="I31" s="72"/>
      <c r="J31" s="73"/>
    </row>
    <row r="32" spans="2:10" x14ac:dyDescent="0.2">
      <c r="B32" s="68"/>
      <c r="C32" s="75"/>
      <c r="D32" s="72" t="s">
        <v>153</v>
      </c>
      <c r="E32" s="72"/>
      <c r="F32" s="72"/>
      <c r="G32" s="56">
        <v>2722466.35</v>
      </c>
      <c r="H32" s="56"/>
      <c r="I32" s="56"/>
      <c r="J32" s="73"/>
    </row>
    <row r="33" spans="2:10" x14ac:dyDescent="0.2">
      <c r="B33" s="68"/>
      <c r="C33" s="75"/>
      <c r="D33" s="72" t="s">
        <v>58</v>
      </c>
      <c r="E33" s="72"/>
      <c r="F33" s="72"/>
      <c r="G33" s="56">
        <v>20320404.739999998</v>
      </c>
      <c r="I33" s="56"/>
      <c r="J33" s="73"/>
    </row>
    <row r="34" spans="2:10" x14ac:dyDescent="0.2">
      <c r="B34" s="68"/>
      <c r="C34" s="75"/>
      <c r="D34" s="72" t="s">
        <v>137</v>
      </c>
      <c r="E34" s="72"/>
      <c r="F34" s="72"/>
      <c r="G34" s="56">
        <v>88720309.489999995</v>
      </c>
      <c r="H34" s="56"/>
      <c r="I34" s="56"/>
      <c r="J34" s="73"/>
    </row>
    <row r="35" spans="2:10" x14ac:dyDescent="0.2">
      <c r="B35" s="68"/>
      <c r="C35" s="75"/>
      <c r="D35" s="72" t="s">
        <v>136</v>
      </c>
      <c r="F35" s="72"/>
      <c r="G35" s="56">
        <v>51849064.539999999</v>
      </c>
      <c r="H35" s="56"/>
      <c r="I35" s="56"/>
      <c r="J35" s="73"/>
    </row>
    <row r="36" spans="2:10" x14ac:dyDescent="0.2">
      <c r="B36" s="68"/>
      <c r="C36" s="75"/>
      <c r="D36" s="72" t="s">
        <v>67</v>
      </c>
      <c r="E36" s="63"/>
      <c r="F36" s="72"/>
      <c r="G36" s="61">
        <v>550538.03</v>
      </c>
      <c r="H36" s="61">
        <f>SUM(G32:G36)</f>
        <v>164162783.15000001</v>
      </c>
      <c r="I36" s="56"/>
      <c r="J36" s="73"/>
    </row>
    <row r="37" spans="2:10" hidden="1" x14ac:dyDescent="0.2">
      <c r="B37" s="68"/>
      <c r="C37" s="75"/>
      <c r="D37" s="72" t="s">
        <v>66</v>
      </c>
      <c r="E37" s="63"/>
      <c r="F37" s="72"/>
      <c r="G37" s="61">
        <v>0</v>
      </c>
      <c r="H37" s="61">
        <v>0</v>
      </c>
      <c r="I37" s="56"/>
      <c r="J37" s="73"/>
    </row>
    <row r="38" spans="2:10" x14ac:dyDescent="0.2">
      <c r="B38" s="68"/>
      <c r="C38" s="75"/>
      <c r="E38" s="63"/>
      <c r="F38" s="72"/>
      <c r="G38" s="56"/>
      <c r="H38" s="56"/>
      <c r="I38" s="56"/>
      <c r="J38" s="73"/>
    </row>
    <row r="39" spans="2:10" x14ac:dyDescent="0.2">
      <c r="B39" s="68"/>
      <c r="C39" s="75"/>
      <c r="D39" s="76" t="s">
        <v>140</v>
      </c>
      <c r="E39" s="76"/>
      <c r="F39" s="63"/>
      <c r="G39" s="56"/>
      <c r="H39" s="56"/>
      <c r="I39" s="56"/>
      <c r="J39" s="73"/>
    </row>
    <row r="40" spans="2:10" hidden="1" x14ac:dyDescent="0.2">
      <c r="B40" s="68"/>
      <c r="C40" s="75"/>
      <c r="D40" s="63" t="s">
        <v>142</v>
      </c>
      <c r="E40" s="63"/>
      <c r="F40" s="63"/>
      <c r="G40" s="56">
        <v>0</v>
      </c>
      <c r="H40" s="56"/>
      <c r="I40" s="56"/>
      <c r="J40" s="73"/>
    </row>
    <row r="41" spans="2:10" x14ac:dyDescent="0.2">
      <c r="B41" s="68"/>
      <c r="C41" s="75"/>
      <c r="D41" s="62" t="s">
        <v>152</v>
      </c>
      <c r="E41" s="63"/>
      <c r="F41" s="63"/>
      <c r="G41" s="56">
        <v>1849467.73</v>
      </c>
      <c r="H41" s="56"/>
      <c r="I41" s="62"/>
      <c r="J41" s="73"/>
    </row>
    <row r="42" spans="2:10" x14ac:dyDescent="0.2">
      <c r="B42" s="68"/>
      <c r="C42" s="75"/>
      <c r="D42" s="63" t="s">
        <v>141</v>
      </c>
      <c r="E42" s="62"/>
      <c r="F42" s="63"/>
      <c r="G42" s="61">
        <v>21498355.530000001</v>
      </c>
      <c r="H42" s="61">
        <f>SUM(G41:G42)</f>
        <v>23347823.260000002</v>
      </c>
      <c r="I42" s="62"/>
      <c r="J42" s="73"/>
    </row>
    <row r="43" spans="2:10" x14ac:dyDescent="0.2">
      <c r="B43" s="68"/>
      <c r="C43" s="75"/>
      <c r="E43" s="63"/>
      <c r="F43" s="63"/>
      <c r="G43" s="56" t="s">
        <v>143</v>
      </c>
      <c r="H43" s="56"/>
      <c r="I43" s="62"/>
      <c r="J43" s="73"/>
    </row>
    <row r="44" spans="2:10" ht="15" thickBot="1" x14ac:dyDescent="0.25">
      <c r="B44" s="68"/>
      <c r="C44" s="74"/>
      <c r="D44" s="72"/>
      <c r="E44" s="72"/>
      <c r="F44" s="72"/>
      <c r="G44" s="72"/>
      <c r="H44" s="77">
        <f>+H42+H36</f>
        <v>187510606.41</v>
      </c>
      <c r="I44" s="62"/>
      <c r="J44" s="73"/>
    </row>
    <row r="45" spans="2:10" ht="15" thickTop="1" x14ac:dyDescent="0.2">
      <c r="B45" s="68"/>
      <c r="C45" s="74"/>
      <c r="D45" s="72"/>
      <c r="E45" s="72"/>
      <c r="F45" s="72"/>
      <c r="G45" s="72"/>
      <c r="H45" s="53"/>
      <c r="I45" s="62"/>
      <c r="J45" s="73"/>
    </row>
    <row r="46" spans="2:10" x14ac:dyDescent="0.2">
      <c r="B46" s="68"/>
      <c r="C46" s="69" t="s">
        <v>178</v>
      </c>
      <c r="D46" s="70" t="s">
        <v>125</v>
      </c>
      <c r="E46" s="70"/>
      <c r="F46" s="72"/>
      <c r="G46" s="72"/>
      <c r="H46" s="53"/>
      <c r="I46" s="62"/>
      <c r="J46" s="73"/>
    </row>
    <row r="47" spans="2:10" ht="10.5" customHeight="1" x14ac:dyDescent="0.2">
      <c r="B47" s="68"/>
      <c r="C47" s="69"/>
      <c r="D47" s="70"/>
      <c r="E47" s="70"/>
      <c r="F47" s="72"/>
      <c r="G47" s="56"/>
      <c r="H47" s="78"/>
      <c r="I47" s="62"/>
      <c r="J47" s="73"/>
    </row>
    <row r="48" spans="2:10" x14ac:dyDescent="0.2">
      <c r="B48" s="68"/>
      <c r="C48" s="69"/>
      <c r="D48" s="72" t="s">
        <v>118</v>
      </c>
      <c r="E48" s="72"/>
      <c r="F48" s="72"/>
      <c r="G48" s="56"/>
      <c r="H48" s="61">
        <v>2797749.18</v>
      </c>
      <c r="I48" s="62"/>
      <c r="J48" s="73"/>
    </row>
    <row r="49" spans="2:10" hidden="1" x14ac:dyDescent="0.2">
      <c r="B49" s="68"/>
      <c r="C49" s="69"/>
      <c r="D49" s="72" t="s">
        <v>10</v>
      </c>
      <c r="E49" s="72"/>
      <c r="F49" s="72"/>
      <c r="G49" s="56"/>
      <c r="H49" s="61">
        <v>0</v>
      </c>
      <c r="I49" s="62"/>
      <c r="J49" s="73"/>
    </row>
    <row r="50" spans="2:10" ht="15" thickBot="1" x14ac:dyDescent="0.25">
      <c r="B50" s="68"/>
      <c r="C50" s="69"/>
      <c r="D50" s="72"/>
      <c r="E50" s="72"/>
      <c r="F50" s="72"/>
      <c r="G50" s="56"/>
      <c r="H50" s="77">
        <f>SUM(H48:H49)</f>
        <v>2797749.18</v>
      </c>
      <c r="I50" s="56"/>
      <c r="J50" s="73"/>
    </row>
    <row r="51" spans="2:10" ht="14.25" customHeight="1" thickTop="1" x14ac:dyDescent="0.2">
      <c r="B51" s="68"/>
      <c r="C51" s="69" t="s">
        <v>179</v>
      </c>
      <c r="D51" s="70" t="s">
        <v>119</v>
      </c>
      <c r="E51" s="70"/>
      <c r="F51" s="72"/>
      <c r="G51" s="72"/>
      <c r="H51" s="53"/>
      <c r="I51" s="72"/>
      <c r="J51" s="73"/>
    </row>
    <row r="52" spans="2:10" ht="13.5" customHeight="1" x14ac:dyDescent="0.2">
      <c r="B52" s="68"/>
      <c r="C52" s="74"/>
      <c r="D52" s="72"/>
      <c r="E52" s="72"/>
      <c r="F52" s="72"/>
      <c r="G52" s="72"/>
      <c r="H52" s="53"/>
      <c r="I52" s="56"/>
      <c r="J52" s="73"/>
    </row>
    <row r="53" spans="2:10" hidden="1" x14ac:dyDescent="0.2">
      <c r="B53" s="68"/>
      <c r="C53" s="74"/>
      <c r="D53" s="72" t="s">
        <v>121</v>
      </c>
      <c r="E53" s="72"/>
      <c r="F53" s="72"/>
      <c r="G53" s="72"/>
      <c r="H53" s="79"/>
      <c r="I53" s="72"/>
      <c r="J53" s="73"/>
    </row>
    <row r="54" spans="2:10" hidden="1" x14ac:dyDescent="0.2">
      <c r="B54" s="68"/>
      <c r="C54" s="74"/>
      <c r="D54" s="72" t="s">
        <v>145</v>
      </c>
      <c r="E54" s="72"/>
      <c r="F54" s="72"/>
      <c r="G54" s="72"/>
      <c r="H54" s="79">
        <v>0</v>
      </c>
      <c r="I54" s="72"/>
      <c r="J54" s="73"/>
    </row>
    <row r="55" spans="2:10" x14ac:dyDescent="0.2">
      <c r="B55" s="68"/>
      <c r="C55" s="74"/>
      <c r="D55" s="72" t="s">
        <v>145</v>
      </c>
      <c r="E55" s="72"/>
      <c r="F55" s="72"/>
      <c r="G55" s="72"/>
      <c r="H55" s="79">
        <v>399381.39</v>
      </c>
      <c r="I55" s="72"/>
      <c r="J55" s="73"/>
    </row>
    <row r="56" spans="2:10" x14ac:dyDescent="0.2">
      <c r="B56" s="68"/>
      <c r="C56" s="74"/>
      <c r="D56" s="72" t="s">
        <v>201</v>
      </c>
      <c r="E56" s="72"/>
      <c r="F56" s="72"/>
      <c r="G56" s="72"/>
      <c r="H56" s="370">
        <v>7598742.1799999997</v>
      </c>
      <c r="I56" s="72"/>
      <c r="J56" s="73"/>
    </row>
    <row r="57" spans="2:10" ht="15" thickBot="1" x14ac:dyDescent="0.25">
      <c r="B57" s="68"/>
      <c r="C57" s="74"/>
      <c r="D57" s="72"/>
      <c r="E57" s="72"/>
      <c r="F57" s="72"/>
      <c r="G57" s="72"/>
      <c r="H57" s="80">
        <f>SUM(H54:H56)</f>
        <v>7998123.5699999994</v>
      </c>
      <c r="I57" s="72"/>
      <c r="J57" s="73"/>
    </row>
    <row r="58" spans="2:10" ht="17.25" customHeight="1" thickTop="1" x14ac:dyDescent="0.2">
      <c r="B58" s="68"/>
      <c r="C58" s="69"/>
      <c r="D58" s="81"/>
      <c r="E58" s="70"/>
      <c r="F58" s="63"/>
      <c r="G58" s="82"/>
      <c r="H58" s="83"/>
      <c r="I58" s="84"/>
      <c r="J58" s="73"/>
    </row>
    <row r="59" spans="2:10" ht="12" customHeight="1" x14ac:dyDescent="0.2">
      <c r="B59" s="68"/>
      <c r="C59" s="69"/>
      <c r="D59" s="70"/>
      <c r="E59" s="70"/>
      <c r="F59" s="63"/>
      <c r="G59" s="82"/>
      <c r="H59" s="83"/>
      <c r="I59" s="84"/>
      <c r="J59" s="73"/>
    </row>
    <row r="60" spans="2:10" x14ac:dyDescent="0.2">
      <c r="B60" s="68"/>
      <c r="C60" s="74"/>
      <c r="D60" s="70" t="s">
        <v>90</v>
      </c>
      <c r="E60" s="70"/>
      <c r="F60" s="146"/>
      <c r="G60" s="56"/>
      <c r="H60" s="45"/>
      <c r="I60" s="72"/>
      <c r="J60" s="73"/>
    </row>
    <row r="61" spans="2:10" x14ac:dyDescent="0.2">
      <c r="B61" s="68"/>
      <c r="C61" s="74"/>
      <c r="D61" s="72"/>
      <c r="E61" s="72"/>
      <c r="F61" s="56"/>
      <c r="G61" s="72"/>
      <c r="H61" s="63"/>
      <c r="I61" s="91"/>
      <c r="J61" s="73"/>
    </row>
    <row r="62" spans="2:10" ht="21.75" customHeight="1" x14ac:dyDescent="0.2">
      <c r="B62" s="68"/>
      <c r="C62" s="69" t="s">
        <v>181</v>
      </c>
      <c r="D62" s="85" t="s">
        <v>274</v>
      </c>
      <c r="E62" s="85"/>
      <c r="F62" s="72"/>
      <c r="G62" s="72"/>
      <c r="H62" s="56"/>
      <c r="I62" s="91"/>
      <c r="J62" s="73"/>
    </row>
    <row r="63" spans="2:10" x14ac:dyDescent="0.2">
      <c r="B63" s="68"/>
      <c r="C63" s="74"/>
      <c r="D63" s="72"/>
      <c r="E63" s="72"/>
      <c r="F63" s="72"/>
      <c r="G63" s="72"/>
      <c r="H63" s="72"/>
      <c r="I63" s="72"/>
      <c r="J63" s="73"/>
    </row>
    <row r="64" spans="2:10" x14ac:dyDescent="0.2">
      <c r="B64" s="68"/>
      <c r="C64" s="150"/>
      <c r="D64" s="384" t="s">
        <v>171</v>
      </c>
      <c r="E64" s="151"/>
      <c r="F64" s="152"/>
      <c r="G64" s="384" t="s">
        <v>172</v>
      </c>
      <c r="H64" s="151" t="s">
        <v>113</v>
      </c>
      <c r="I64" s="153" t="s">
        <v>173</v>
      </c>
      <c r="J64" s="73"/>
    </row>
    <row r="65" spans="1:10" ht="15" thickBot="1" x14ac:dyDescent="0.25">
      <c r="B65" s="68"/>
      <c r="C65" s="154"/>
      <c r="D65" s="385"/>
      <c r="E65" s="92"/>
      <c r="F65" s="93"/>
      <c r="G65" s="385"/>
      <c r="H65" s="92" t="s">
        <v>174</v>
      </c>
      <c r="I65" s="155" t="s">
        <v>175</v>
      </c>
      <c r="J65" s="73"/>
    </row>
    <row r="66" spans="1:10" x14ac:dyDescent="0.2">
      <c r="B66" s="68"/>
      <c r="C66" s="156"/>
      <c r="D66" s="72"/>
      <c r="E66" s="72"/>
      <c r="F66" s="72"/>
      <c r="G66" s="57"/>
      <c r="H66" s="57"/>
      <c r="I66" s="157"/>
      <c r="J66" s="73"/>
    </row>
    <row r="67" spans="1:10" ht="17.25" customHeight="1" x14ac:dyDescent="0.2">
      <c r="B67" s="68"/>
      <c r="C67" s="158" t="s">
        <v>176</v>
      </c>
      <c r="D67" s="72"/>
      <c r="E67" s="72"/>
      <c r="F67" s="63"/>
      <c r="G67" s="56">
        <v>179178600</v>
      </c>
      <c r="H67" s="57"/>
      <c r="I67" s="157">
        <v>179178600</v>
      </c>
      <c r="J67" s="73"/>
    </row>
    <row r="68" spans="1:10" ht="14.25" customHeight="1" x14ac:dyDescent="0.2">
      <c r="B68" s="68"/>
      <c r="C68" s="158" t="s">
        <v>177</v>
      </c>
      <c r="D68" s="72"/>
      <c r="E68" s="72"/>
      <c r="F68" s="63"/>
      <c r="G68" s="330">
        <v>90440344.430000007</v>
      </c>
      <c r="H68" s="57">
        <v>27915625.760000002</v>
      </c>
      <c r="I68" s="157">
        <v>62524718.670000002</v>
      </c>
      <c r="J68" s="73"/>
    </row>
    <row r="69" spans="1:10" ht="14.25" hidden="1" customHeight="1" x14ac:dyDescent="0.2">
      <c r="B69" s="68"/>
      <c r="C69" s="339" t="s">
        <v>206</v>
      </c>
      <c r="D69" s="72"/>
      <c r="E69" s="72"/>
      <c r="F69" s="63"/>
      <c r="G69" s="330">
        <v>0</v>
      </c>
      <c r="H69" s="57"/>
      <c r="I69" s="157">
        <v>0</v>
      </c>
      <c r="J69" s="73"/>
    </row>
    <row r="70" spans="1:10" ht="14.25" customHeight="1" x14ac:dyDescent="0.2">
      <c r="B70" s="68"/>
      <c r="C70" s="339" t="s">
        <v>254</v>
      </c>
      <c r="D70" s="72"/>
      <c r="E70" s="72"/>
      <c r="F70" s="63"/>
      <c r="G70" s="330">
        <v>56134209</v>
      </c>
      <c r="H70" s="57"/>
      <c r="I70" s="157">
        <v>56134209</v>
      </c>
      <c r="J70" s="73"/>
    </row>
    <row r="71" spans="1:10" ht="14.25" customHeight="1" x14ac:dyDescent="0.2">
      <c r="B71" s="68"/>
      <c r="C71" s="339" t="s">
        <v>207</v>
      </c>
      <c r="D71" s="72"/>
      <c r="E71" s="72"/>
      <c r="F71" s="63"/>
      <c r="G71" s="330">
        <v>8646000</v>
      </c>
      <c r="H71" s="57"/>
      <c r="I71" s="157">
        <v>8646000</v>
      </c>
      <c r="J71" s="73"/>
    </row>
    <row r="72" spans="1:10" ht="14.25" customHeight="1" x14ac:dyDescent="0.2">
      <c r="B72" s="68"/>
      <c r="C72" s="339" t="s">
        <v>211</v>
      </c>
      <c r="D72" s="72"/>
      <c r="E72" s="72"/>
      <c r="F72" s="63"/>
      <c r="G72" s="330">
        <v>203095.19</v>
      </c>
      <c r="H72" s="57"/>
      <c r="I72" s="157">
        <v>203095.19</v>
      </c>
      <c r="J72" s="73"/>
    </row>
    <row r="73" spans="1:10" x14ac:dyDescent="0.2">
      <c r="A73" s="6"/>
      <c r="B73" s="68"/>
      <c r="C73" s="339" t="s">
        <v>148</v>
      </c>
      <c r="D73" s="72"/>
      <c r="E73" s="72"/>
      <c r="F73" s="321"/>
      <c r="G73" s="330">
        <v>17037922.940000001</v>
      </c>
      <c r="H73" s="57">
        <v>16484482.1</v>
      </c>
      <c r="I73" s="157">
        <v>553440.84000000171</v>
      </c>
      <c r="J73" s="73"/>
    </row>
    <row r="74" spans="1:10" ht="15.75" customHeight="1" x14ac:dyDescent="0.2">
      <c r="B74" s="68"/>
      <c r="C74" s="339" t="s">
        <v>74</v>
      </c>
      <c r="D74" s="72"/>
      <c r="E74" s="72"/>
      <c r="F74" s="63"/>
      <c r="G74" s="330">
        <v>34432809.020000003</v>
      </c>
      <c r="H74" s="57">
        <v>29994746.57</v>
      </c>
      <c r="I74" s="157">
        <v>4438062.450000003</v>
      </c>
      <c r="J74" s="73"/>
    </row>
    <row r="75" spans="1:10" x14ac:dyDescent="0.2">
      <c r="A75" s="6"/>
      <c r="B75" s="68"/>
      <c r="C75" s="339" t="s">
        <v>40</v>
      </c>
      <c r="D75" s="72"/>
      <c r="E75" s="72"/>
      <c r="F75" s="63"/>
      <c r="G75" s="330">
        <v>6304488</v>
      </c>
      <c r="H75" s="57">
        <v>2738662.17</v>
      </c>
      <c r="I75" s="157">
        <v>3565825.83</v>
      </c>
      <c r="J75" s="73"/>
    </row>
    <row r="76" spans="1:10" hidden="1" x14ac:dyDescent="0.2">
      <c r="A76" s="6"/>
      <c r="B76" s="68"/>
      <c r="C76" s="339" t="s">
        <v>161</v>
      </c>
      <c r="D76" s="72"/>
      <c r="E76" s="72"/>
      <c r="F76" s="63"/>
      <c r="G76" s="330">
        <v>0</v>
      </c>
      <c r="H76" s="57">
        <v>0</v>
      </c>
      <c r="I76" s="157">
        <v>0</v>
      </c>
      <c r="J76" s="73"/>
    </row>
    <row r="77" spans="1:10" hidden="1" x14ac:dyDescent="0.2">
      <c r="A77" s="6"/>
      <c r="B77" s="68"/>
      <c r="C77" s="339" t="s">
        <v>42</v>
      </c>
      <c r="D77" s="72"/>
      <c r="E77" s="72"/>
      <c r="F77" s="63"/>
      <c r="G77" s="330">
        <v>0</v>
      </c>
      <c r="H77" s="57">
        <v>0</v>
      </c>
      <c r="I77" s="157">
        <v>0</v>
      </c>
      <c r="J77" s="73"/>
    </row>
    <row r="78" spans="1:10" x14ac:dyDescent="0.2">
      <c r="B78" s="68"/>
      <c r="C78" s="339" t="s">
        <v>166</v>
      </c>
      <c r="D78" s="72"/>
      <c r="E78" s="72"/>
      <c r="F78" s="63"/>
      <c r="G78" s="330">
        <v>19741345.149999999</v>
      </c>
      <c r="H78" s="57">
        <v>17196042.440000001</v>
      </c>
      <c r="I78" s="157">
        <v>2545302.7099999972</v>
      </c>
      <c r="J78" s="73"/>
    </row>
    <row r="79" spans="1:10" x14ac:dyDescent="0.2">
      <c r="B79" s="68"/>
      <c r="C79" s="158" t="s">
        <v>91</v>
      </c>
      <c r="D79" s="72"/>
      <c r="E79" s="72"/>
      <c r="F79" s="63"/>
      <c r="G79" s="330">
        <v>47931815.240000002</v>
      </c>
      <c r="H79" s="57">
        <v>41437171.130000003</v>
      </c>
      <c r="I79" s="157">
        <v>6494644.1099999994</v>
      </c>
      <c r="J79" s="73"/>
    </row>
    <row r="80" spans="1:10" x14ac:dyDescent="0.2">
      <c r="B80" s="68"/>
      <c r="C80" s="158" t="s">
        <v>132</v>
      </c>
      <c r="D80" s="72"/>
      <c r="E80" s="72"/>
      <c r="F80" s="63"/>
      <c r="G80" s="338">
        <v>17700011.469999999</v>
      </c>
      <c r="H80" s="94">
        <v>7611981</v>
      </c>
      <c r="I80" s="157">
        <v>10088030.469999999</v>
      </c>
      <c r="J80" s="73"/>
    </row>
    <row r="81" spans="2:10" ht="15" thickBot="1" x14ac:dyDescent="0.25">
      <c r="B81" s="68"/>
      <c r="C81" s="160"/>
      <c r="D81" s="63"/>
      <c r="E81" s="72"/>
      <c r="F81" s="63"/>
      <c r="G81" s="95">
        <f>SUM(G67:G80)</f>
        <v>477750640.43999994</v>
      </c>
      <c r="H81" s="95">
        <f>SUM(H68:H80)</f>
        <v>143378711.17000002</v>
      </c>
      <c r="I81" s="161">
        <f>SUM(I67:I80)</f>
        <v>334371929.26999998</v>
      </c>
      <c r="J81" s="73"/>
    </row>
    <row r="82" spans="2:10" ht="15" thickTop="1" x14ac:dyDescent="0.2">
      <c r="B82" s="68"/>
      <c r="C82" s="162"/>
      <c r="D82" s="144"/>
      <c r="E82" s="163"/>
      <c r="F82" s="163"/>
      <c r="G82" s="94"/>
      <c r="H82" s="94"/>
      <c r="I82" s="159"/>
      <c r="J82" s="73"/>
    </row>
    <row r="83" spans="2:10" x14ac:dyDescent="0.2">
      <c r="B83" s="68"/>
      <c r="C83" s="63"/>
      <c r="D83" s="63"/>
      <c r="E83" s="72"/>
      <c r="F83" s="72"/>
      <c r="G83" s="57"/>
      <c r="H83" s="57"/>
      <c r="I83" s="57"/>
      <c r="J83" s="73"/>
    </row>
    <row r="84" spans="2:10" x14ac:dyDescent="0.2">
      <c r="B84" s="68"/>
      <c r="C84" s="63"/>
      <c r="D84" s="63"/>
      <c r="E84" s="72"/>
      <c r="F84" s="72"/>
      <c r="G84" s="57"/>
      <c r="H84" s="57"/>
      <c r="I84" s="57"/>
      <c r="J84" s="73"/>
    </row>
    <row r="85" spans="2:10" ht="15" thickBot="1" x14ac:dyDescent="0.25">
      <c r="B85" s="87"/>
      <c r="C85" s="112"/>
      <c r="D85" s="112"/>
      <c r="E85" s="88"/>
      <c r="F85" s="88"/>
      <c r="G85" s="167"/>
      <c r="H85" s="167"/>
      <c r="I85" s="167"/>
      <c r="J85" s="89"/>
    </row>
    <row r="86" spans="2:10" ht="18" customHeight="1" thickTop="1" x14ac:dyDescent="0.2">
      <c r="B86" s="68"/>
      <c r="C86" s="72"/>
      <c r="D86" s="140" t="s">
        <v>252</v>
      </c>
      <c r="E86" s="140"/>
      <c r="F86" s="140"/>
      <c r="G86" s="140"/>
      <c r="H86" s="90"/>
      <c r="I86" s="141"/>
      <c r="J86" s="73"/>
    </row>
    <row r="87" spans="2:10" x14ac:dyDescent="0.2">
      <c r="B87" s="68"/>
      <c r="C87" s="72"/>
      <c r="D87" s="140" t="s">
        <v>220</v>
      </c>
      <c r="E87" s="140"/>
      <c r="F87" s="140"/>
      <c r="G87" s="140"/>
      <c r="H87" s="90"/>
      <c r="I87" s="141"/>
      <c r="J87" s="73"/>
    </row>
    <row r="88" spans="2:10" x14ac:dyDescent="0.2">
      <c r="B88" s="96"/>
      <c r="C88" s="62"/>
      <c r="D88" s="176" t="s">
        <v>253</v>
      </c>
      <c r="E88" s="17"/>
      <c r="F88" s="37"/>
      <c r="G88" s="37"/>
      <c r="H88" s="90"/>
      <c r="I88" s="90"/>
      <c r="J88" s="97"/>
    </row>
    <row r="89" spans="2:10" x14ac:dyDescent="0.2">
      <c r="B89" s="96"/>
      <c r="C89" s="62"/>
      <c r="D89" s="140" t="s">
        <v>250</v>
      </c>
      <c r="E89" s="140"/>
      <c r="F89" s="140"/>
      <c r="G89" s="140"/>
      <c r="H89" s="90"/>
      <c r="I89" s="90"/>
      <c r="J89" s="97"/>
    </row>
    <row r="90" spans="2:10" x14ac:dyDescent="0.2">
      <c r="B90" s="96"/>
      <c r="C90" s="62"/>
      <c r="D90" s="140" t="s">
        <v>251</v>
      </c>
      <c r="E90" s="140"/>
      <c r="F90" s="140"/>
      <c r="G90" s="140"/>
      <c r="H90" s="90"/>
      <c r="I90" s="90"/>
      <c r="J90" s="97"/>
    </row>
    <row r="91" spans="2:10" x14ac:dyDescent="0.2">
      <c r="B91" s="96"/>
      <c r="C91" s="62"/>
      <c r="D91" s="140" t="s">
        <v>56</v>
      </c>
      <c r="E91" s="140"/>
      <c r="F91" s="140"/>
      <c r="G91" s="140"/>
      <c r="H91" s="90"/>
      <c r="I91" s="90"/>
      <c r="J91" s="97"/>
    </row>
    <row r="92" spans="2:10" x14ac:dyDescent="0.2">
      <c r="B92" s="96"/>
      <c r="C92" s="50"/>
      <c r="D92" s="63"/>
      <c r="E92" s="63"/>
      <c r="F92" s="50"/>
      <c r="G92" s="123"/>
      <c r="H92" s="63"/>
      <c r="I92" s="63"/>
      <c r="J92" s="97"/>
    </row>
    <row r="93" spans="2:10" x14ac:dyDescent="0.2">
      <c r="B93" s="96"/>
      <c r="C93" s="55" t="s">
        <v>170</v>
      </c>
      <c r="D93" s="55" t="s">
        <v>57</v>
      </c>
      <c r="E93" s="55"/>
      <c r="F93" s="50"/>
      <c r="G93" s="50"/>
      <c r="H93" s="63"/>
      <c r="I93" s="50"/>
      <c r="J93" s="97"/>
    </row>
    <row r="94" spans="2:10" ht="15" thickBot="1" x14ac:dyDescent="0.25">
      <c r="B94" s="96"/>
      <c r="C94" s="50"/>
      <c r="D94" s="50"/>
      <c r="E94" s="50"/>
      <c r="F94" s="50"/>
      <c r="G94" s="50"/>
      <c r="H94" s="50"/>
      <c r="I94" s="50"/>
      <c r="J94" s="97"/>
    </row>
    <row r="95" spans="2:10" ht="21" customHeight="1" thickBot="1" x14ac:dyDescent="0.25">
      <c r="B95" s="96"/>
      <c r="C95" s="50"/>
      <c r="D95" s="98" t="s">
        <v>171</v>
      </c>
      <c r="E95" s="99" t="s">
        <v>92</v>
      </c>
      <c r="F95" s="99" t="s">
        <v>159</v>
      </c>
      <c r="G95" s="99" t="s">
        <v>160</v>
      </c>
      <c r="H95" s="143" t="s">
        <v>55</v>
      </c>
      <c r="I95" s="100" t="s">
        <v>219</v>
      </c>
      <c r="J95" s="97"/>
    </row>
    <row r="96" spans="2:10" ht="9" customHeight="1" x14ac:dyDescent="0.2">
      <c r="B96" s="96"/>
      <c r="C96" s="50"/>
      <c r="D96" s="142"/>
      <c r="E96" s="164"/>
      <c r="F96" s="164"/>
      <c r="G96" s="165"/>
      <c r="H96" s="165"/>
      <c r="I96" s="164"/>
      <c r="J96" s="97"/>
    </row>
    <row r="97" spans="2:10" ht="14.25" customHeight="1" x14ac:dyDescent="0.2">
      <c r="B97" s="96"/>
      <c r="C97" s="50"/>
      <c r="D97" s="50"/>
      <c r="E97" s="50"/>
      <c r="F97" s="50"/>
      <c r="G97" s="63"/>
      <c r="H97" s="63"/>
      <c r="I97" s="50"/>
      <c r="J97" s="97"/>
    </row>
    <row r="98" spans="2:10" ht="14.25" customHeight="1" x14ac:dyDescent="0.2">
      <c r="B98" s="96"/>
      <c r="C98" s="50"/>
      <c r="D98" s="50" t="s">
        <v>165</v>
      </c>
      <c r="E98" s="172">
        <v>97238880</v>
      </c>
      <c r="F98" s="101">
        <v>83697100</v>
      </c>
      <c r="G98" s="101">
        <v>-30801220</v>
      </c>
      <c r="H98" s="63">
        <v>14896456</v>
      </c>
      <c r="I98" s="57">
        <v>-586736</v>
      </c>
      <c r="J98" s="97"/>
    </row>
    <row r="99" spans="2:10" x14ac:dyDescent="0.2">
      <c r="B99" s="96"/>
      <c r="C99" s="50"/>
      <c r="D99" s="50" t="s">
        <v>184</v>
      </c>
      <c r="E99" s="172">
        <v>70888238</v>
      </c>
      <c r="F99" s="101">
        <v>15435455</v>
      </c>
      <c r="G99" s="57">
        <v>28381266</v>
      </c>
      <c r="H99" s="144">
        <v>2179622</v>
      </c>
      <c r="I99" s="94">
        <v>-9830956</v>
      </c>
      <c r="J99" s="97"/>
    </row>
    <row r="100" spans="2:10" ht="15" thickBot="1" x14ac:dyDescent="0.25">
      <c r="B100" s="96"/>
      <c r="C100" s="50"/>
      <c r="D100" s="54" t="s">
        <v>185</v>
      </c>
      <c r="E100" s="173">
        <f>SUM(E98:E99)</f>
        <v>168127118</v>
      </c>
      <c r="F100" s="103">
        <f>SUM(F98:F99)</f>
        <v>99132555</v>
      </c>
      <c r="G100" s="103">
        <f>SUM(G96:G99)</f>
        <v>-2419954</v>
      </c>
      <c r="H100" s="113">
        <f>SUM(H98:H99)</f>
        <v>17076078</v>
      </c>
      <c r="I100" s="166">
        <f>SUM(I98:I99)</f>
        <v>-10417692</v>
      </c>
      <c r="J100" s="102"/>
    </row>
    <row r="101" spans="2:10" ht="18.75" customHeight="1" thickTop="1" thickBot="1" x14ac:dyDescent="0.25">
      <c r="B101" s="96"/>
      <c r="C101" s="50"/>
      <c r="D101" s="50"/>
      <c r="E101" s="50"/>
      <c r="F101" s="50"/>
      <c r="G101" s="50"/>
      <c r="H101" s="50"/>
      <c r="I101" s="62"/>
      <c r="J101" s="97"/>
    </row>
    <row r="102" spans="2:10" ht="15" thickBot="1" x14ac:dyDescent="0.25">
      <c r="B102" s="96"/>
      <c r="C102" s="50"/>
      <c r="D102" s="98" t="s">
        <v>171</v>
      </c>
      <c r="E102" s="100" t="s">
        <v>187</v>
      </c>
      <c r="F102" s="142"/>
      <c r="G102" s="175"/>
      <c r="H102" s="175"/>
      <c r="I102" s="142"/>
      <c r="J102" s="97"/>
    </row>
    <row r="103" spans="2:10" ht="18" customHeight="1" x14ac:dyDescent="0.2">
      <c r="B103" s="96"/>
      <c r="C103" s="50"/>
      <c r="D103" s="142"/>
      <c r="E103" s="164"/>
      <c r="F103" s="142"/>
      <c r="G103" s="63"/>
      <c r="H103" s="63"/>
      <c r="I103" s="142"/>
      <c r="J103" s="97"/>
    </row>
    <row r="104" spans="2:10" ht="14.25" customHeight="1" x14ac:dyDescent="0.2">
      <c r="B104" s="96"/>
      <c r="C104" s="50"/>
      <c r="D104" s="50" t="s">
        <v>165</v>
      </c>
      <c r="E104" s="348">
        <f>SUM(F98:I98)</f>
        <v>67205600</v>
      </c>
      <c r="F104" s="101"/>
      <c r="G104" s="101"/>
      <c r="H104" s="63"/>
      <c r="I104" s="57"/>
      <c r="J104" s="97"/>
    </row>
    <row r="105" spans="2:10" x14ac:dyDescent="0.2">
      <c r="B105" s="96"/>
      <c r="C105" s="50"/>
      <c r="D105" s="50" t="s">
        <v>184</v>
      </c>
      <c r="E105" s="348">
        <f>SUM(F99:I99)</f>
        <v>36165387</v>
      </c>
      <c r="F105" s="101"/>
      <c r="G105" s="57"/>
      <c r="H105" s="63"/>
      <c r="I105" s="57"/>
      <c r="J105" s="97"/>
    </row>
    <row r="106" spans="2:10" ht="15" thickBot="1" x14ac:dyDescent="0.25">
      <c r="B106" s="96"/>
      <c r="C106" s="50"/>
      <c r="D106" s="54" t="s">
        <v>185</v>
      </c>
      <c r="E106" s="173">
        <f>SUM(E104:E105)</f>
        <v>103370987</v>
      </c>
      <c r="F106" s="174"/>
      <c r="G106" s="174"/>
      <c r="H106" s="82"/>
      <c r="I106" s="59"/>
      <c r="J106" s="102"/>
    </row>
    <row r="107" spans="2:10" ht="15" thickTop="1" x14ac:dyDescent="0.2">
      <c r="B107" s="96"/>
      <c r="C107" s="50"/>
      <c r="D107" s="54"/>
      <c r="E107" s="331"/>
      <c r="F107" s="174"/>
      <c r="G107" s="174"/>
      <c r="H107" s="82"/>
      <c r="I107" s="59"/>
      <c r="J107" s="102"/>
    </row>
    <row r="108" spans="2:10" x14ac:dyDescent="0.2">
      <c r="B108" s="96"/>
      <c r="C108" s="50"/>
      <c r="D108" s="54"/>
      <c r="E108" s="331"/>
      <c r="F108" s="349"/>
      <c r="G108" s="174"/>
      <c r="H108" s="82"/>
      <c r="I108" s="59"/>
      <c r="J108" s="102"/>
    </row>
    <row r="109" spans="2:10" x14ac:dyDescent="0.2">
      <c r="B109" s="96"/>
      <c r="C109" s="55" t="s">
        <v>208</v>
      </c>
      <c r="D109" s="332" t="s">
        <v>255</v>
      </c>
      <c r="E109" s="332"/>
      <c r="F109" s="174"/>
      <c r="G109" s="174"/>
      <c r="H109" s="82"/>
      <c r="I109" s="59"/>
      <c r="J109" s="102"/>
    </row>
    <row r="110" spans="2:10" ht="6.75" customHeight="1" x14ac:dyDescent="0.2">
      <c r="B110" s="96"/>
      <c r="C110" s="50"/>
      <c r="D110" s="54"/>
      <c r="E110" s="331"/>
      <c r="F110" s="174"/>
      <c r="G110" s="174"/>
      <c r="H110" s="82"/>
      <c r="I110" s="59"/>
      <c r="J110" s="102"/>
    </row>
    <row r="111" spans="2:10" x14ac:dyDescent="0.2">
      <c r="B111" s="96"/>
      <c r="C111" s="50"/>
      <c r="D111" s="140" t="s">
        <v>268</v>
      </c>
      <c r="E111" s="333"/>
      <c r="F111" s="119"/>
      <c r="G111" s="119"/>
      <c r="H111" s="63"/>
      <c r="I111" s="59"/>
      <c r="J111" s="102"/>
    </row>
    <row r="112" spans="2:10" x14ac:dyDescent="0.2">
      <c r="B112" s="96"/>
      <c r="C112" s="55"/>
      <c r="D112" s="140"/>
      <c r="E112" s="50"/>
      <c r="F112" s="50"/>
      <c r="G112" s="119"/>
      <c r="H112" s="119"/>
      <c r="I112" s="62"/>
      <c r="J112" s="97"/>
    </row>
    <row r="113" spans="1:10" x14ac:dyDescent="0.2">
      <c r="B113" s="96"/>
      <c r="C113" s="55"/>
      <c r="D113" s="50"/>
      <c r="E113" s="50"/>
      <c r="F113" s="50"/>
      <c r="G113" s="119"/>
      <c r="H113" s="119"/>
      <c r="I113" s="62"/>
      <c r="J113" s="97"/>
    </row>
    <row r="114" spans="1:10" x14ac:dyDescent="0.2">
      <c r="B114" s="96"/>
      <c r="C114" s="50"/>
      <c r="D114" s="70" t="s">
        <v>4</v>
      </c>
      <c r="E114" s="70"/>
      <c r="F114" s="71"/>
      <c r="G114" s="63"/>
      <c r="H114" s="119"/>
      <c r="I114" s="57"/>
      <c r="J114" s="97"/>
    </row>
    <row r="115" spans="1:10" x14ac:dyDescent="0.2">
      <c r="B115" s="96"/>
      <c r="C115" s="50"/>
      <c r="D115" s="63"/>
      <c r="E115" s="63"/>
      <c r="F115" s="63"/>
      <c r="G115" s="63"/>
      <c r="H115" s="63"/>
      <c r="I115" s="135"/>
      <c r="J115" s="97"/>
    </row>
    <row r="116" spans="1:10" x14ac:dyDescent="0.2">
      <c r="B116" s="96"/>
      <c r="C116" s="69" t="s">
        <v>88</v>
      </c>
      <c r="D116" s="82" t="s">
        <v>275</v>
      </c>
      <c r="E116" s="82"/>
      <c r="F116" s="63"/>
      <c r="G116" s="63"/>
      <c r="H116" s="63"/>
      <c r="I116" s="51"/>
      <c r="J116" s="104"/>
    </row>
    <row r="117" spans="1:10" x14ac:dyDescent="0.2">
      <c r="B117" s="96"/>
      <c r="C117" s="63"/>
      <c r="D117" s="82"/>
      <c r="E117" s="82"/>
      <c r="F117" s="63"/>
      <c r="G117" s="63"/>
      <c r="I117" s="51"/>
      <c r="J117" s="104"/>
    </row>
    <row r="118" spans="1:10" x14ac:dyDescent="0.2">
      <c r="B118" s="96"/>
      <c r="C118" s="63"/>
      <c r="D118" s="82"/>
      <c r="E118" s="82"/>
      <c r="F118" s="63" t="s">
        <v>64</v>
      </c>
      <c r="G118" s="63"/>
      <c r="H118" s="101">
        <v>607165.38</v>
      </c>
      <c r="I118" s="51"/>
      <c r="J118" s="104"/>
    </row>
    <row r="119" spans="1:10" x14ac:dyDescent="0.2">
      <c r="B119" s="96"/>
      <c r="C119" s="63"/>
      <c r="D119" s="82"/>
      <c r="E119" s="62"/>
      <c r="F119" s="63" t="s">
        <v>65</v>
      </c>
      <c r="G119" s="105"/>
      <c r="H119" s="110">
        <v>1321244.92</v>
      </c>
      <c r="I119" s="51"/>
      <c r="J119" s="104"/>
    </row>
    <row r="120" spans="1:10" ht="14.25" customHeight="1" thickBot="1" x14ac:dyDescent="0.25">
      <c r="B120" s="96"/>
      <c r="C120" s="63"/>
      <c r="D120" s="63"/>
      <c r="E120" s="63"/>
      <c r="F120" s="63"/>
      <c r="G120" s="86" t="s">
        <v>117</v>
      </c>
      <c r="H120" s="106">
        <f>SUM(H118:H119)</f>
        <v>1928410.2999999998</v>
      </c>
      <c r="I120" s="51"/>
      <c r="J120" s="104"/>
    </row>
    <row r="121" spans="1:10" ht="15.75" customHeight="1" thickTop="1" x14ac:dyDescent="0.2">
      <c r="B121" s="96"/>
      <c r="C121" s="63"/>
      <c r="D121" s="63"/>
      <c r="E121" s="63"/>
      <c r="F121" s="63"/>
      <c r="G121" s="86"/>
      <c r="H121" s="107"/>
      <c r="I121" s="51"/>
      <c r="J121" s="104"/>
    </row>
    <row r="122" spans="1:10" ht="15.75" customHeight="1" x14ac:dyDescent="0.2">
      <c r="B122" s="96"/>
      <c r="C122" s="63"/>
      <c r="D122" s="70" t="s">
        <v>133</v>
      </c>
      <c r="E122" s="70"/>
      <c r="F122" s="63"/>
      <c r="G122" s="86"/>
      <c r="H122" s="107"/>
      <c r="I122" s="51"/>
      <c r="J122" s="104"/>
    </row>
    <row r="123" spans="1:10" x14ac:dyDescent="0.2">
      <c r="A123" s="35"/>
      <c r="B123" s="96"/>
      <c r="C123" s="63"/>
      <c r="D123" s="63"/>
      <c r="E123" s="63"/>
      <c r="F123" s="63"/>
      <c r="G123" s="86"/>
      <c r="H123" s="107"/>
      <c r="I123" s="51"/>
      <c r="J123" s="104"/>
    </row>
    <row r="124" spans="1:10" x14ac:dyDescent="0.2">
      <c r="B124" s="96"/>
      <c r="C124" s="69" t="s">
        <v>116</v>
      </c>
      <c r="D124" s="108" t="s">
        <v>276</v>
      </c>
      <c r="E124" s="108"/>
      <c r="F124" s="82"/>
      <c r="G124" s="86"/>
      <c r="H124" s="107"/>
      <c r="I124" s="51"/>
      <c r="J124" s="104"/>
    </row>
    <row r="125" spans="1:10" x14ac:dyDescent="0.2">
      <c r="B125" s="96"/>
      <c r="C125" s="63"/>
      <c r="D125" s="82"/>
      <c r="E125" s="82"/>
      <c r="F125" s="82"/>
      <c r="G125" s="86"/>
      <c r="H125" s="107"/>
      <c r="I125" s="51"/>
      <c r="J125" s="104"/>
    </row>
    <row r="126" spans="1:10" ht="15" customHeight="1" x14ac:dyDescent="0.2">
      <c r="B126" s="96"/>
      <c r="C126" s="63"/>
      <c r="D126" s="82"/>
      <c r="E126" s="82"/>
      <c r="F126" s="82"/>
      <c r="G126" s="86"/>
      <c r="H126" s="107"/>
      <c r="I126" s="51"/>
      <c r="J126" s="104"/>
    </row>
    <row r="127" spans="1:10" ht="14.25" customHeight="1" x14ac:dyDescent="0.2">
      <c r="B127" s="96"/>
      <c r="C127" s="63"/>
      <c r="E127" s="63"/>
      <c r="F127" s="63" t="s">
        <v>261</v>
      </c>
      <c r="G127" s="86"/>
      <c r="H127" s="101">
        <v>357068242.99000001</v>
      </c>
      <c r="I127" s="51"/>
      <c r="J127" s="104"/>
    </row>
    <row r="128" spans="1:10" hidden="1" x14ac:dyDescent="0.2">
      <c r="B128" s="96"/>
      <c r="C128" s="63"/>
      <c r="D128" s="63" t="s">
        <v>154</v>
      </c>
      <c r="E128" s="63"/>
      <c r="F128" s="63"/>
      <c r="G128" s="86"/>
      <c r="H128" s="101"/>
      <c r="I128" s="51"/>
      <c r="J128" s="104"/>
    </row>
    <row r="129" spans="2:10" ht="14.25" hidden="1" customHeight="1" x14ac:dyDescent="0.2">
      <c r="B129" s="96"/>
      <c r="C129" s="63"/>
      <c r="D129" s="63" t="s">
        <v>134</v>
      </c>
      <c r="E129" s="63"/>
      <c r="F129" s="63"/>
      <c r="G129" s="109"/>
      <c r="H129" s="101"/>
      <c r="I129" s="51"/>
      <c r="J129" s="104"/>
    </row>
    <row r="130" spans="2:10" ht="14.25" hidden="1" customHeight="1" x14ac:dyDescent="0.2">
      <c r="B130" s="96"/>
      <c r="C130" s="63"/>
      <c r="D130" s="63" t="s">
        <v>149</v>
      </c>
      <c r="E130" s="63"/>
      <c r="F130" s="63"/>
      <c r="G130" s="109"/>
      <c r="H130" s="110"/>
      <c r="I130" s="51"/>
      <c r="J130" s="104"/>
    </row>
    <row r="131" spans="2:10" ht="15" thickBot="1" x14ac:dyDescent="0.25">
      <c r="B131" s="96"/>
      <c r="C131" s="63"/>
      <c r="D131" s="82"/>
      <c r="E131" s="63"/>
      <c r="F131" s="82" t="s">
        <v>135</v>
      </c>
      <c r="G131" s="86"/>
      <c r="H131" s="111">
        <f>SUM(H127:H130)</f>
        <v>357068242.99000001</v>
      </c>
      <c r="I131" s="51"/>
      <c r="J131" s="104"/>
    </row>
    <row r="132" spans="2:10" ht="15.75" thickTop="1" thickBot="1" x14ac:dyDescent="0.25">
      <c r="B132" s="147"/>
      <c r="C132" s="112"/>
      <c r="D132" s="113"/>
      <c r="E132" s="113"/>
      <c r="F132" s="113"/>
      <c r="G132" s="114"/>
      <c r="H132" s="106"/>
      <c r="I132" s="115"/>
      <c r="J132" s="116"/>
    </row>
    <row r="133" spans="2:10" ht="21" customHeight="1" thickTop="1" x14ac:dyDescent="0.2">
      <c r="B133" s="96"/>
      <c r="C133" s="69" t="s">
        <v>120</v>
      </c>
      <c r="D133" s="70" t="s">
        <v>126</v>
      </c>
      <c r="E133" s="70"/>
      <c r="F133" s="63"/>
      <c r="G133" s="86"/>
      <c r="H133" s="107"/>
      <c r="I133" s="51"/>
      <c r="J133" s="104"/>
    </row>
    <row r="134" spans="2:10" x14ac:dyDescent="0.2">
      <c r="B134" s="96"/>
      <c r="C134" s="63"/>
      <c r="D134" s="70"/>
      <c r="E134" s="70"/>
      <c r="F134" s="63"/>
      <c r="G134" s="86"/>
      <c r="H134" s="107"/>
      <c r="I134" s="51"/>
      <c r="J134" s="104"/>
    </row>
    <row r="135" spans="2:10" ht="20.25" customHeight="1" x14ac:dyDescent="0.2">
      <c r="B135" s="96"/>
      <c r="D135" s="108" t="s">
        <v>277</v>
      </c>
      <c r="E135" s="108"/>
      <c r="F135" s="82"/>
      <c r="G135" s="86"/>
      <c r="H135" s="107"/>
      <c r="I135" s="51"/>
      <c r="J135" s="104"/>
    </row>
    <row r="136" spans="2:10" x14ac:dyDescent="0.2">
      <c r="B136" s="96"/>
      <c r="C136" s="69"/>
      <c r="D136" s="82"/>
      <c r="E136" s="82"/>
      <c r="F136" s="82"/>
      <c r="G136" s="86"/>
      <c r="H136" s="107"/>
      <c r="I136" s="51"/>
      <c r="J136" s="104"/>
    </row>
    <row r="137" spans="2:10" x14ac:dyDescent="0.2">
      <c r="B137" s="96"/>
      <c r="C137" s="63"/>
      <c r="D137" s="82"/>
      <c r="E137" s="82"/>
      <c r="G137" s="86"/>
      <c r="H137" s="107"/>
      <c r="I137" s="59"/>
      <c r="J137" s="104"/>
    </row>
    <row r="138" spans="2:10" hidden="1" x14ac:dyDescent="0.2">
      <c r="B138" s="96"/>
      <c r="C138" s="63"/>
      <c r="D138" s="90" t="s">
        <v>130</v>
      </c>
      <c r="E138" s="90"/>
      <c r="F138" s="90"/>
      <c r="G138" s="108"/>
      <c r="H138" s="361">
        <v>0</v>
      </c>
      <c r="I138" s="59"/>
      <c r="J138" s="104"/>
    </row>
    <row r="139" spans="2:10" x14ac:dyDescent="0.2">
      <c r="B139" s="96"/>
      <c r="C139" s="63"/>
      <c r="D139" s="90" t="s">
        <v>114</v>
      </c>
      <c r="E139" s="90"/>
      <c r="F139" s="90"/>
      <c r="G139" s="108"/>
      <c r="H139" s="101">
        <v>103671.02</v>
      </c>
      <c r="I139" s="59"/>
      <c r="J139" s="104"/>
    </row>
    <row r="140" spans="2:10" x14ac:dyDescent="0.2">
      <c r="B140" s="96"/>
      <c r="C140" s="63"/>
      <c r="D140" s="90" t="s">
        <v>112</v>
      </c>
      <c r="E140" s="90"/>
      <c r="F140" s="90"/>
      <c r="G140" s="108"/>
      <c r="H140" s="101">
        <v>3126476.2200000007</v>
      </c>
      <c r="I140" s="62"/>
      <c r="J140" s="104"/>
    </row>
    <row r="141" spans="2:10" hidden="1" x14ac:dyDescent="0.2">
      <c r="B141" s="96"/>
      <c r="C141" s="63"/>
      <c r="D141" s="90" t="s">
        <v>89</v>
      </c>
      <c r="E141" s="90"/>
      <c r="F141" s="90"/>
      <c r="G141" s="108"/>
      <c r="H141" s="57">
        <v>0</v>
      </c>
      <c r="I141" s="62"/>
      <c r="J141" s="104"/>
    </row>
    <row r="142" spans="2:10" hidden="1" x14ac:dyDescent="0.2">
      <c r="B142" s="96"/>
      <c r="C142" s="63"/>
      <c r="D142" s="90" t="s">
        <v>203</v>
      </c>
      <c r="E142" s="90"/>
      <c r="F142" s="90"/>
      <c r="G142" s="108"/>
      <c r="H142" s="57">
        <v>0</v>
      </c>
      <c r="I142" s="62"/>
      <c r="J142" s="104"/>
    </row>
    <row r="143" spans="2:10" x14ac:dyDescent="0.2">
      <c r="B143" s="96"/>
      <c r="C143" s="63"/>
      <c r="D143" s="117" t="s">
        <v>150</v>
      </c>
      <c r="E143" s="117"/>
      <c r="F143" s="90"/>
      <c r="G143" s="108"/>
      <c r="H143" s="101">
        <v>51939946.509999998</v>
      </c>
      <c r="I143" s="62"/>
      <c r="J143" s="104"/>
    </row>
    <row r="144" spans="2:10" hidden="1" x14ac:dyDescent="0.2">
      <c r="B144" s="96"/>
      <c r="C144" s="63"/>
      <c r="D144" s="90" t="s">
        <v>20</v>
      </c>
      <c r="E144" s="90"/>
      <c r="F144" s="90"/>
      <c r="G144" s="108"/>
      <c r="H144" s="101">
        <v>0</v>
      </c>
      <c r="I144" s="62"/>
      <c r="J144" s="104"/>
    </row>
    <row r="145" spans="2:10" x14ac:dyDescent="0.2">
      <c r="B145" s="96"/>
      <c r="C145" s="63"/>
      <c r="D145" s="117" t="s">
        <v>269</v>
      </c>
      <c r="E145" s="117"/>
      <c r="F145" s="90"/>
      <c r="G145" s="108"/>
      <c r="H145" s="101">
        <v>2797400</v>
      </c>
      <c r="I145" s="62"/>
      <c r="J145" s="104"/>
    </row>
    <row r="146" spans="2:10" ht="15" thickBot="1" x14ac:dyDescent="0.25">
      <c r="B146" s="96"/>
      <c r="C146" s="63"/>
      <c r="D146" s="118"/>
      <c r="E146" s="118"/>
      <c r="F146" s="90"/>
      <c r="G146" s="86" t="s">
        <v>127</v>
      </c>
      <c r="H146" s="111">
        <f>SUM(H138:H145)</f>
        <v>57967493.75</v>
      </c>
      <c r="I146" s="62"/>
      <c r="J146" s="104"/>
    </row>
    <row r="147" spans="2:10" ht="15" thickTop="1" x14ac:dyDescent="0.2">
      <c r="B147" s="96"/>
      <c r="C147" s="63"/>
      <c r="D147" s="118"/>
      <c r="E147" s="118"/>
      <c r="F147" s="90"/>
      <c r="G147" s="63"/>
      <c r="H147" s="63"/>
      <c r="I147" s="62"/>
      <c r="J147" s="104"/>
    </row>
    <row r="148" spans="2:10" hidden="1" x14ac:dyDescent="0.2">
      <c r="B148" s="96"/>
      <c r="C148" s="69" t="s">
        <v>128</v>
      </c>
      <c r="D148" s="70" t="s">
        <v>11</v>
      </c>
      <c r="E148" s="70"/>
      <c r="F148" s="71"/>
      <c r="G148" s="50"/>
      <c r="H148" s="119"/>
      <c r="I148" s="62"/>
      <c r="J148" s="104"/>
    </row>
    <row r="149" spans="2:10" hidden="1" x14ac:dyDescent="0.2">
      <c r="B149" s="96"/>
      <c r="C149" s="63"/>
      <c r="D149" s="50"/>
      <c r="E149" s="50"/>
      <c r="F149" s="50"/>
      <c r="G149" s="50"/>
      <c r="H149" s="119"/>
      <c r="I149" s="51"/>
      <c r="J149" s="104"/>
    </row>
    <row r="150" spans="2:10" ht="15" hidden="1" thickBot="1" x14ac:dyDescent="0.25">
      <c r="B150" s="96"/>
      <c r="C150" s="50"/>
      <c r="D150" s="50"/>
      <c r="E150" s="50"/>
      <c r="F150" s="50"/>
      <c r="G150" s="50"/>
      <c r="H150" s="119"/>
      <c r="I150" s="120" t="e">
        <f>+#REF!</f>
        <v>#REF!</v>
      </c>
      <c r="J150" s="97"/>
    </row>
    <row r="151" spans="2:10" hidden="1" x14ac:dyDescent="0.2">
      <c r="B151" s="96"/>
      <c r="C151" s="50" t="s">
        <v>182</v>
      </c>
      <c r="D151" s="50"/>
      <c r="E151" s="50"/>
      <c r="F151" s="50"/>
      <c r="G151" s="50"/>
      <c r="H151" s="63"/>
      <c r="I151" s="50"/>
      <c r="J151" s="104"/>
    </row>
    <row r="152" spans="2:10" hidden="1" x14ac:dyDescent="0.2">
      <c r="B152" s="96"/>
      <c r="C152" s="50"/>
      <c r="D152" s="50"/>
      <c r="E152" s="50"/>
      <c r="F152" s="50"/>
      <c r="G152" s="50"/>
      <c r="H152" s="63"/>
      <c r="I152" s="50"/>
      <c r="J152" s="104"/>
    </row>
    <row r="153" spans="2:10" hidden="1" x14ac:dyDescent="0.2">
      <c r="B153" s="96"/>
      <c r="C153" s="50" t="s">
        <v>71</v>
      </c>
      <c r="D153" s="50"/>
      <c r="E153" s="50"/>
      <c r="F153" s="50"/>
      <c r="G153" s="50"/>
      <c r="H153" s="63"/>
      <c r="I153" s="51"/>
      <c r="J153" s="104"/>
    </row>
    <row r="154" spans="2:10" hidden="1" x14ac:dyDescent="0.2">
      <c r="B154" s="96"/>
      <c r="C154" s="50" t="s">
        <v>188</v>
      </c>
      <c r="D154" s="50"/>
      <c r="E154" s="50"/>
      <c r="F154" s="50"/>
      <c r="G154" s="50"/>
      <c r="H154" s="63"/>
      <c r="I154" s="51"/>
      <c r="J154" s="104"/>
    </row>
    <row r="155" spans="2:10" hidden="1" x14ac:dyDescent="0.2">
      <c r="B155" s="96"/>
      <c r="C155" s="50" t="s">
        <v>151</v>
      </c>
      <c r="D155" s="50"/>
      <c r="E155" s="50"/>
      <c r="F155" s="50"/>
      <c r="G155" s="50"/>
      <c r="H155" s="63"/>
      <c r="I155" s="51"/>
      <c r="J155" s="104"/>
    </row>
    <row r="156" spans="2:10" hidden="1" x14ac:dyDescent="0.2">
      <c r="B156" s="96"/>
      <c r="C156" s="50" t="s">
        <v>2</v>
      </c>
      <c r="D156" s="50"/>
      <c r="E156" s="50"/>
      <c r="F156" s="50"/>
      <c r="G156" s="50"/>
      <c r="H156" s="63"/>
      <c r="I156" s="51" t="s">
        <v>72</v>
      </c>
      <c r="J156" s="104"/>
    </row>
    <row r="157" spans="2:10" hidden="1" x14ac:dyDescent="0.2">
      <c r="B157" s="96"/>
      <c r="C157" s="50" t="s">
        <v>3</v>
      </c>
      <c r="D157" s="50"/>
      <c r="E157" s="50"/>
      <c r="F157" s="50"/>
      <c r="G157" s="50"/>
      <c r="H157" s="63"/>
      <c r="I157" s="51"/>
      <c r="J157" s="104"/>
    </row>
    <row r="158" spans="2:10" hidden="1" x14ac:dyDescent="0.2">
      <c r="B158" s="96"/>
      <c r="C158" s="55" t="s">
        <v>106</v>
      </c>
      <c r="D158" s="50"/>
      <c r="E158" s="50"/>
      <c r="F158" s="50"/>
      <c r="G158" s="50"/>
      <c r="H158" s="63"/>
      <c r="I158" s="52">
        <v>0</v>
      </c>
      <c r="J158" s="104"/>
    </row>
    <row r="159" spans="2:10" hidden="1" x14ac:dyDescent="0.2">
      <c r="B159" s="96"/>
      <c r="C159" s="50" t="s">
        <v>107</v>
      </c>
      <c r="D159" s="50"/>
      <c r="E159" s="50"/>
      <c r="F159" s="50"/>
      <c r="G159" s="50"/>
      <c r="H159" s="63"/>
      <c r="I159" s="57"/>
      <c r="J159" s="104"/>
    </row>
    <row r="160" spans="2:10" x14ac:dyDescent="0.2">
      <c r="B160" s="96"/>
      <c r="C160" s="50"/>
      <c r="D160" s="50"/>
      <c r="E160" s="50"/>
      <c r="F160" s="50"/>
      <c r="G160" s="50"/>
      <c r="H160" s="63"/>
      <c r="I160" s="57"/>
      <c r="J160" s="104"/>
    </row>
    <row r="161" spans="2:10" x14ac:dyDescent="0.2">
      <c r="B161" s="96"/>
      <c r="C161" s="168"/>
      <c r="D161" s="55"/>
      <c r="E161" s="55"/>
      <c r="F161" s="50"/>
      <c r="G161" s="50"/>
      <c r="I161" s="107"/>
      <c r="J161" s="104"/>
    </row>
    <row r="162" spans="2:10" ht="21.75" customHeight="1" thickBot="1" x14ac:dyDescent="0.25">
      <c r="B162" s="147"/>
      <c r="C162" s="149"/>
      <c r="D162" s="149"/>
      <c r="E162" s="149"/>
      <c r="F162" s="148"/>
      <c r="G162" s="148"/>
      <c r="H162" s="112"/>
      <c r="I162" s="106"/>
      <c r="J162" s="116"/>
    </row>
    <row r="163" spans="2:10" ht="15" thickTop="1" x14ac:dyDescent="0.2">
      <c r="C163" s="50"/>
    </row>
    <row r="164" spans="2:10" x14ac:dyDescent="0.2">
      <c r="H164" s="21"/>
    </row>
    <row r="165" spans="2:10" x14ac:dyDescent="0.2">
      <c r="H165" s="21"/>
    </row>
    <row r="166" spans="2:10" x14ac:dyDescent="0.2">
      <c r="D166" s="33"/>
      <c r="E166" s="36"/>
      <c r="F166" s="7"/>
      <c r="G166" s="34"/>
      <c r="H166" s="9"/>
    </row>
    <row r="167" spans="2:10" x14ac:dyDescent="0.2">
      <c r="D167" s="33"/>
      <c r="E167" s="36"/>
      <c r="F167" s="7"/>
      <c r="G167" s="34"/>
      <c r="H167" s="25"/>
    </row>
    <row r="168" spans="2:10" x14ac:dyDescent="0.2">
      <c r="H168" s="347"/>
    </row>
    <row r="170" spans="2:10" x14ac:dyDescent="0.2">
      <c r="H170" s="38"/>
    </row>
    <row r="171" spans="2:10" x14ac:dyDescent="0.2">
      <c r="H171" s="38"/>
    </row>
    <row r="172" spans="2:10" x14ac:dyDescent="0.2">
      <c r="H172" s="38"/>
    </row>
    <row r="173" spans="2:10" x14ac:dyDescent="0.2">
      <c r="H173" s="38"/>
    </row>
    <row r="174" spans="2:10" x14ac:dyDescent="0.2">
      <c r="H174" s="38"/>
    </row>
    <row r="175" spans="2:10" x14ac:dyDescent="0.2">
      <c r="H175" s="38"/>
    </row>
    <row r="176" spans="2:10" x14ac:dyDescent="0.2">
      <c r="H176" s="38"/>
    </row>
    <row r="177" spans="8:8" x14ac:dyDescent="0.2">
      <c r="H177" s="38"/>
    </row>
    <row r="178" spans="8:8" x14ac:dyDescent="0.2">
      <c r="H178" s="38"/>
    </row>
    <row r="179" spans="8:8" x14ac:dyDescent="0.2">
      <c r="H179" s="38"/>
    </row>
    <row r="180" spans="8:8" x14ac:dyDescent="0.2">
      <c r="H180" s="39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10" zoomScaleNormal="110" workbookViewId="0">
      <selection activeCell="C1" sqref="C1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8" width="13.85546875" style="16" bestFit="1" customWidth="1"/>
    <col min="9" max="16384" width="11.42578125" style="15"/>
  </cols>
  <sheetData>
    <row r="4" spans="2:7" ht="15" thickBot="1" x14ac:dyDescent="0.25"/>
    <row r="5" spans="2:7" ht="15" thickTop="1" x14ac:dyDescent="0.2">
      <c r="B5" s="257"/>
      <c r="C5" s="258"/>
      <c r="D5" s="258"/>
      <c r="E5" s="258"/>
      <c r="F5" s="258"/>
      <c r="G5" s="259"/>
    </row>
    <row r="6" spans="2:7" x14ac:dyDescent="0.2">
      <c r="B6" s="260"/>
      <c r="C6" s="19"/>
      <c r="D6" s="19"/>
      <c r="E6" s="19"/>
      <c r="F6" s="19"/>
      <c r="G6" s="261"/>
    </row>
    <row r="7" spans="2:7" x14ac:dyDescent="0.2">
      <c r="B7" s="260"/>
      <c r="C7" s="19"/>
      <c r="D7" s="19"/>
      <c r="E7" s="19"/>
      <c r="F7" s="19"/>
      <c r="G7" s="261"/>
    </row>
    <row r="8" spans="2:7" x14ac:dyDescent="0.2">
      <c r="B8" s="260"/>
      <c r="C8" s="4"/>
      <c r="D8" s="4"/>
      <c r="E8" s="4"/>
      <c r="F8" s="4"/>
      <c r="G8" s="261"/>
    </row>
    <row r="9" spans="2:7" x14ac:dyDescent="0.2">
      <c r="B9" s="376" t="s">
        <v>1</v>
      </c>
      <c r="C9" s="377"/>
      <c r="D9" s="377"/>
      <c r="E9" s="377"/>
      <c r="F9" s="377"/>
      <c r="G9" s="378"/>
    </row>
    <row r="10" spans="2:7" x14ac:dyDescent="0.2">
      <c r="B10" s="376" t="str">
        <f>+'CASH F'!$B$10:$F$10</f>
        <v>DEL 01 DE ENERO AL 31 DE OCTUBRE 2020</v>
      </c>
      <c r="C10" s="377"/>
      <c r="D10" s="377"/>
      <c r="E10" s="377"/>
      <c r="F10" s="377"/>
      <c r="G10" s="378"/>
    </row>
    <row r="11" spans="2:7" x14ac:dyDescent="0.2">
      <c r="B11" s="376" t="s">
        <v>167</v>
      </c>
      <c r="C11" s="377"/>
      <c r="D11" s="377"/>
      <c r="E11" s="377"/>
      <c r="F11" s="377"/>
      <c r="G11" s="378"/>
    </row>
    <row r="12" spans="2:7" ht="15" thickBot="1" x14ac:dyDescent="0.25">
      <c r="B12" s="271"/>
      <c r="C12" s="20"/>
      <c r="D12" s="20"/>
      <c r="E12" s="20"/>
      <c r="F12" s="20"/>
      <c r="G12" s="272"/>
    </row>
    <row r="13" spans="2:7" x14ac:dyDescent="0.2">
      <c r="B13" s="273"/>
      <c r="C13" s="50"/>
      <c r="D13" s="50"/>
      <c r="E13" s="50"/>
      <c r="F13" s="50"/>
      <c r="G13" s="97"/>
    </row>
    <row r="14" spans="2:7" x14ac:dyDescent="0.2">
      <c r="B14" s="273"/>
      <c r="C14" s="50"/>
      <c r="D14" s="317" t="s">
        <v>279</v>
      </c>
      <c r="E14" s="49"/>
      <c r="F14" s="317" t="s">
        <v>68</v>
      </c>
      <c r="G14" s="97"/>
    </row>
    <row r="15" spans="2:7" x14ac:dyDescent="0.2">
      <c r="B15" s="273"/>
      <c r="C15" s="50"/>
      <c r="D15" s="50"/>
      <c r="E15" s="50"/>
      <c r="F15" s="50"/>
      <c r="G15" s="97"/>
    </row>
    <row r="16" spans="2:7" x14ac:dyDescent="0.2">
      <c r="B16" s="273"/>
      <c r="C16" s="47" t="s">
        <v>194</v>
      </c>
      <c r="D16" s="63"/>
      <c r="E16" s="63"/>
      <c r="F16" s="63"/>
      <c r="G16" s="97"/>
    </row>
    <row r="17" spans="2:7" ht="12.75" hidden="1" customHeight="1" x14ac:dyDescent="0.2">
      <c r="B17" s="273"/>
      <c r="C17" s="50" t="s">
        <v>59</v>
      </c>
      <c r="D17" s="101">
        <v>0</v>
      </c>
      <c r="E17" s="101"/>
      <c r="F17" s="101">
        <f>+D17</f>
        <v>0</v>
      </c>
      <c r="G17" s="97"/>
    </row>
    <row r="18" spans="2:7" hidden="1" x14ac:dyDescent="0.2">
      <c r="B18" s="273"/>
      <c r="C18" s="50" t="s">
        <v>163</v>
      </c>
      <c r="D18" s="101"/>
      <c r="E18" s="101"/>
      <c r="F18" s="101">
        <f>+D18</f>
        <v>0</v>
      </c>
      <c r="G18" s="97"/>
    </row>
    <row r="19" spans="2:7" x14ac:dyDescent="0.2">
      <c r="B19" s="273"/>
      <c r="C19" s="50"/>
      <c r="D19" s="101"/>
      <c r="E19" s="101"/>
      <c r="F19" s="101"/>
      <c r="G19" s="97"/>
    </row>
    <row r="20" spans="2:7" x14ac:dyDescent="0.2">
      <c r="B20" s="273"/>
      <c r="C20" s="209" t="s">
        <v>129</v>
      </c>
      <c r="D20" s="248">
        <v>19331498.18</v>
      </c>
      <c r="F20" s="248">
        <v>193918839.91</v>
      </c>
      <c r="G20" s="97"/>
    </row>
    <row r="21" spans="2:7" x14ac:dyDescent="0.2">
      <c r="B21" s="273"/>
      <c r="C21" s="209" t="s">
        <v>138</v>
      </c>
      <c r="D21" s="248">
        <v>31146652</v>
      </c>
      <c r="E21" s="252"/>
      <c r="F21" s="248">
        <v>313126020.76999998</v>
      </c>
      <c r="G21" s="97"/>
    </row>
    <row r="22" spans="2:7" x14ac:dyDescent="0.2">
      <c r="B22" s="273"/>
      <c r="C22" s="209" t="s">
        <v>144</v>
      </c>
      <c r="D22" s="248">
        <v>106127</v>
      </c>
      <c r="E22" s="274"/>
      <c r="F22" s="248">
        <v>2367816.48</v>
      </c>
      <c r="G22" s="97"/>
    </row>
    <row r="23" spans="2:7" hidden="1" x14ac:dyDescent="0.2">
      <c r="B23" s="273"/>
      <c r="C23" s="209" t="s">
        <v>146</v>
      </c>
      <c r="D23" s="248">
        <v>0</v>
      </c>
      <c r="E23" s="229"/>
      <c r="F23" s="248">
        <v>0</v>
      </c>
      <c r="G23" s="97"/>
    </row>
    <row r="24" spans="2:7" x14ac:dyDescent="0.2">
      <c r="B24" s="273"/>
      <c r="C24" s="209" t="s">
        <v>87</v>
      </c>
      <c r="D24" s="249">
        <v>958142</v>
      </c>
      <c r="E24" s="248"/>
      <c r="F24" s="249">
        <v>7882869.8600000003</v>
      </c>
      <c r="G24" s="97"/>
    </row>
    <row r="25" spans="2:7" x14ac:dyDescent="0.2">
      <c r="B25" s="273"/>
      <c r="C25" s="60" t="s">
        <v>168</v>
      </c>
      <c r="D25" s="373">
        <f>SUM(D20:D24)</f>
        <v>51542419.18</v>
      </c>
      <c r="E25" s="101"/>
      <c r="F25" s="58">
        <f>SUM(F20:F24)</f>
        <v>517295547.01999998</v>
      </c>
      <c r="G25" s="97"/>
    </row>
    <row r="26" spans="2:7" x14ac:dyDescent="0.2">
      <c r="B26" s="273"/>
      <c r="D26" s="363"/>
      <c r="E26" s="320"/>
      <c r="G26" s="97"/>
    </row>
    <row r="27" spans="2:7" x14ac:dyDescent="0.2">
      <c r="B27" s="273"/>
      <c r="C27" s="47" t="s">
        <v>195</v>
      </c>
      <c r="D27" s="275"/>
      <c r="F27" s="368"/>
      <c r="G27" s="97"/>
    </row>
    <row r="28" spans="2:7" x14ac:dyDescent="0.2">
      <c r="B28" s="273"/>
      <c r="C28" s="47"/>
      <c r="D28" s="101"/>
      <c r="E28" s="101"/>
      <c r="F28" s="101"/>
      <c r="G28" s="97"/>
    </row>
    <row r="29" spans="2:7" x14ac:dyDescent="0.2">
      <c r="B29" s="273"/>
      <c r="C29" s="250" t="s">
        <v>75</v>
      </c>
      <c r="D29" s="362">
        <v>28074283.609999999</v>
      </c>
      <c r="E29" s="363"/>
      <c r="F29" s="362">
        <v>334958023.35000002</v>
      </c>
      <c r="G29" s="97"/>
    </row>
    <row r="30" spans="2:7" x14ac:dyDescent="0.2">
      <c r="B30" s="273"/>
      <c r="C30" s="251" t="s">
        <v>76</v>
      </c>
      <c r="D30" s="362">
        <v>4772462</v>
      </c>
      <c r="E30" s="364"/>
      <c r="F30" s="362">
        <v>46024500.969999999</v>
      </c>
      <c r="G30" s="97"/>
    </row>
    <row r="31" spans="2:7" x14ac:dyDescent="0.2">
      <c r="B31" s="273"/>
      <c r="C31" s="251" t="s">
        <v>209</v>
      </c>
      <c r="D31" s="362">
        <v>1527180</v>
      </c>
      <c r="E31" s="364"/>
      <c r="F31" s="362">
        <v>17704572.719999999</v>
      </c>
      <c r="G31" s="97"/>
    </row>
    <row r="32" spans="2:7" x14ac:dyDescent="0.2">
      <c r="B32" s="273"/>
      <c r="C32" s="251" t="s">
        <v>93</v>
      </c>
      <c r="D32" s="362">
        <v>1119600</v>
      </c>
      <c r="E32" s="363"/>
      <c r="F32" s="362">
        <v>12115249.890000001</v>
      </c>
      <c r="G32" s="97"/>
    </row>
    <row r="33" spans="2:7" x14ac:dyDescent="0.2">
      <c r="B33" s="273"/>
      <c r="C33" s="251" t="s">
        <v>77</v>
      </c>
      <c r="D33" s="369">
        <v>50000</v>
      </c>
      <c r="E33" s="363"/>
      <c r="F33" s="365">
        <v>3062086</v>
      </c>
      <c r="G33" s="97"/>
    </row>
    <row r="34" spans="2:7" x14ac:dyDescent="0.2">
      <c r="B34" s="273"/>
      <c r="C34" s="54" t="s">
        <v>79</v>
      </c>
      <c r="D34" s="58">
        <f>SUM(D29:D33)</f>
        <v>35543525.609999999</v>
      </c>
      <c r="E34" s="107"/>
      <c r="F34" s="58">
        <f>SUM(F29:F33)</f>
        <v>413864432.93000007</v>
      </c>
      <c r="G34" s="97"/>
    </row>
    <row r="35" spans="2:7" x14ac:dyDescent="0.2">
      <c r="B35" s="273"/>
      <c r="C35" s="54"/>
      <c r="D35" s="107"/>
      <c r="E35" s="107"/>
      <c r="F35" s="107"/>
      <c r="G35" s="97"/>
    </row>
    <row r="36" spans="2:7" hidden="1" x14ac:dyDescent="0.2">
      <c r="B36" s="273"/>
      <c r="C36" s="47" t="s">
        <v>78</v>
      </c>
      <c r="D36" s="101"/>
      <c r="E36" s="46"/>
      <c r="F36" s="101"/>
      <c r="G36" s="97"/>
    </row>
    <row r="37" spans="2:7" hidden="1" x14ac:dyDescent="0.2">
      <c r="B37" s="273"/>
      <c r="C37" s="90" t="s">
        <v>169</v>
      </c>
      <c r="D37" s="121">
        <v>0</v>
      </c>
      <c r="E37" s="46"/>
      <c r="F37" s="110">
        <v>0</v>
      </c>
      <c r="G37" s="97"/>
    </row>
    <row r="38" spans="2:7" hidden="1" x14ac:dyDescent="0.2">
      <c r="B38" s="273"/>
      <c r="C38" s="54" t="s">
        <v>80</v>
      </c>
      <c r="D38" s="83">
        <f>+D37</f>
        <v>0</v>
      </c>
      <c r="E38" s="107"/>
      <c r="F38" s="107">
        <f>SUM(F37)</f>
        <v>0</v>
      </c>
      <c r="G38" s="97"/>
    </row>
    <row r="39" spans="2:7" x14ac:dyDescent="0.2">
      <c r="B39" s="273"/>
      <c r="C39" s="54"/>
      <c r="D39" s="107"/>
      <c r="E39" s="107"/>
      <c r="F39" s="107"/>
      <c r="G39" s="97"/>
    </row>
    <row r="40" spans="2:7" x14ac:dyDescent="0.2">
      <c r="B40" s="273"/>
      <c r="C40" s="60" t="s">
        <v>61</v>
      </c>
      <c r="D40" s="58">
        <f>+D38+D34</f>
        <v>35543525.609999999</v>
      </c>
      <c r="E40" s="101"/>
      <c r="F40" s="58">
        <f>+F38+F34</f>
        <v>413864432.93000007</v>
      </c>
      <c r="G40" s="97"/>
    </row>
    <row r="41" spans="2:7" x14ac:dyDescent="0.2">
      <c r="B41" s="273"/>
      <c r="C41" s="50"/>
      <c r="D41" s="101"/>
      <c r="E41" s="101"/>
      <c r="F41" s="110"/>
      <c r="G41" s="97"/>
    </row>
    <row r="42" spans="2:7" ht="15" thickBot="1" x14ac:dyDescent="0.25">
      <c r="B42" s="273"/>
      <c r="C42" s="60" t="s">
        <v>147</v>
      </c>
      <c r="D42" s="111">
        <f>+D25-D40-1</f>
        <v>15998892.57</v>
      </c>
      <c r="E42" s="101"/>
      <c r="F42" s="111">
        <f>+F25-F34</f>
        <v>103431114.08999991</v>
      </c>
      <c r="G42" s="97"/>
    </row>
    <row r="43" spans="2:7" ht="15" thickTop="1" x14ac:dyDescent="0.2">
      <c r="B43" s="273"/>
      <c r="C43" s="50"/>
      <c r="D43" s="56"/>
      <c r="E43" s="63"/>
      <c r="F43" s="63"/>
      <c r="G43" s="97"/>
    </row>
    <row r="44" spans="2:7" ht="14.25" hidden="1" customHeight="1" x14ac:dyDescent="0.2">
      <c r="B44" s="273"/>
      <c r="C44" s="47"/>
      <c r="D44" s="56"/>
      <c r="E44" s="63"/>
      <c r="F44" s="63"/>
      <c r="G44" s="97"/>
    </row>
    <row r="45" spans="2:7" hidden="1" x14ac:dyDescent="0.2">
      <c r="B45" s="273"/>
      <c r="C45" s="47"/>
      <c r="D45" s="56"/>
      <c r="E45" s="63"/>
      <c r="F45" s="63"/>
      <c r="G45" s="97"/>
    </row>
    <row r="46" spans="2:7" hidden="1" x14ac:dyDescent="0.2">
      <c r="B46" s="273"/>
      <c r="C46" s="47"/>
      <c r="D46" s="56"/>
      <c r="E46" s="63"/>
      <c r="F46" s="63"/>
      <c r="G46" s="97"/>
    </row>
    <row r="47" spans="2:7" x14ac:dyDescent="0.2">
      <c r="B47" s="273"/>
      <c r="C47" s="55"/>
      <c r="D47" s="82"/>
      <c r="E47" s="46"/>
      <c r="F47" s="46"/>
      <c r="G47" s="97"/>
    </row>
    <row r="48" spans="2:7" x14ac:dyDescent="0.2">
      <c r="B48" s="273"/>
      <c r="C48" s="55"/>
      <c r="D48" s="275"/>
      <c r="E48" s="46"/>
      <c r="F48" s="275"/>
      <c r="G48" s="97"/>
    </row>
    <row r="49" spans="2:8" x14ac:dyDescent="0.2">
      <c r="B49" s="273"/>
      <c r="C49" s="50"/>
      <c r="D49" s="275"/>
      <c r="E49" s="275"/>
      <c r="F49" s="275"/>
      <c r="G49" s="97"/>
    </row>
    <row r="50" spans="2:8" x14ac:dyDescent="0.2">
      <c r="B50" s="273"/>
      <c r="C50" s="50"/>
      <c r="E50" s="50"/>
      <c r="F50" s="123"/>
      <c r="G50" s="97"/>
    </row>
    <row r="51" spans="2:8" ht="15" thickBot="1" x14ac:dyDescent="0.25">
      <c r="B51" s="276"/>
      <c r="C51" s="148"/>
      <c r="D51" s="277"/>
      <c r="E51" s="148"/>
      <c r="F51" s="278"/>
      <c r="G51" s="279"/>
    </row>
    <row r="52" spans="2:8" s="16" customFormat="1" ht="15" thickTop="1" x14ac:dyDescent="0.2">
      <c r="B52" s="11"/>
      <c r="C52" s="11"/>
      <c r="D52" s="11"/>
      <c r="E52" s="11"/>
      <c r="F52" s="11"/>
      <c r="G52" s="11"/>
    </row>
    <row r="53" spans="2:8" s="16" customFormat="1" x14ac:dyDescent="0.2">
      <c r="B53" s="11"/>
      <c r="C53" s="11"/>
      <c r="D53" s="11"/>
      <c r="E53" s="11"/>
      <c r="F53" s="11"/>
      <c r="G53" s="11"/>
    </row>
    <row r="54" spans="2:8" s="16" customFormat="1" x14ac:dyDescent="0.2">
      <c r="B54" s="11"/>
      <c r="C54" s="11"/>
      <c r="D54" s="11"/>
      <c r="E54" s="11"/>
      <c r="F54" s="11"/>
      <c r="G54" s="11"/>
    </row>
    <row r="55" spans="2:8" s="16" customFormat="1" x14ac:dyDescent="0.2">
      <c r="B55" s="11"/>
      <c r="C55" s="11"/>
      <c r="D55" s="11"/>
      <c r="E55" s="11"/>
      <c r="F55" s="11"/>
      <c r="G55" s="11"/>
    </row>
    <row r="56" spans="2:8" s="16" customFormat="1" x14ac:dyDescent="0.2">
      <c r="B56" s="11"/>
      <c r="C56" s="345" t="s">
        <v>212</v>
      </c>
      <c r="D56" s="386" t="s">
        <v>216</v>
      </c>
      <c r="E56" s="386"/>
      <c r="F56" s="386"/>
      <c r="G56" s="11"/>
    </row>
    <row r="57" spans="2:8" s="5" customFormat="1" x14ac:dyDescent="0.2">
      <c r="B57" s="10"/>
      <c r="C57" s="13" t="s">
        <v>210</v>
      </c>
      <c r="D57" s="383" t="s">
        <v>189</v>
      </c>
      <c r="E57" s="383"/>
      <c r="F57" s="383"/>
      <c r="G57" s="12"/>
      <c r="H57" s="3"/>
    </row>
    <row r="58" spans="2:8" s="5" customFormat="1" x14ac:dyDescent="0.2">
      <c r="B58" s="10"/>
      <c r="D58" s="254"/>
      <c r="E58" s="254"/>
      <c r="F58" s="254"/>
      <c r="G58" s="12"/>
      <c r="H58" s="3"/>
    </row>
    <row r="59" spans="2:8" s="16" customFormat="1" x14ac:dyDescent="0.2">
      <c r="B59" s="11"/>
      <c r="C59" s="11"/>
      <c r="D59" s="11"/>
      <c r="E59" s="11"/>
      <c r="F59" s="11"/>
      <c r="G59" s="11"/>
    </row>
    <row r="60" spans="2:8" s="16" customFormat="1" x14ac:dyDescent="0.2">
      <c r="B60" s="11"/>
      <c r="C60" s="11"/>
      <c r="D60" s="11"/>
      <c r="E60" s="11"/>
      <c r="F60" s="11"/>
      <c r="G60" s="11"/>
    </row>
    <row r="61" spans="2:8" s="16" customFormat="1" x14ac:dyDescent="0.2">
      <c r="B61" s="11"/>
      <c r="C61" s="13" t="s">
        <v>217</v>
      </c>
      <c r="D61" s="11"/>
      <c r="E61" s="11"/>
      <c r="F61" s="11"/>
      <c r="G61" s="11"/>
    </row>
    <row r="62" spans="2:8" s="16" customFormat="1" x14ac:dyDescent="0.2">
      <c r="B62" s="11"/>
      <c r="C62" s="255" t="s">
        <v>39</v>
      </c>
      <c r="D62" s="255"/>
      <c r="E62" s="255"/>
      <c r="F62" s="255"/>
      <c r="G62" s="11"/>
    </row>
    <row r="63" spans="2:8" s="16" customFormat="1" x14ac:dyDescent="0.2">
      <c r="B63" s="11"/>
      <c r="C63" s="11"/>
      <c r="D63" s="11"/>
      <c r="E63" s="11"/>
      <c r="F63" s="11"/>
      <c r="G63" s="11"/>
    </row>
    <row r="64" spans="2:8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/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>
      <c r="C1871" s="15"/>
      <c r="D1871" s="15"/>
      <c r="E1871" s="15"/>
      <c r="F1871" s="15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2"/>
  <sheetViews>
    <sheetView zoomScaleNormal="100" workbookViewId="0">
      <selection activeCell="A20" sqref="A20"/>
    </sheetView>
  </sheetViews>
  <sheetFormatPr baseColWidth="10" defaultRowHeight="14.25" x14ac:dyDescent="0.2"/>
  <cols>
    <col min="1" max="1" width="2.5703125" style="10" customWidth="1"/>
    <col min="2" max="2" width="67.570312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7" width="3.140625" style="11" customWidth="1"/>
    <col min="8" max="8" width="11.42578125" style="10"/>
    <col min="9" max="9" width="19.7109375" style="10" bestFit="1" customWidth="1"/>
    <col min="10" max="16384" width="11.42578125" style="10"/>
  </cols>
  <sheetData>
    <row r="3" spans="2:6" ht="15" thickBot="1" x14ac:dyDescent="0.25"/>
    <row r="4" spans="2:6" ht="15" thickTop="1" x14ac:dyDescent="0.2">
      <c r="B4" s="280"/>
      <c r="C4" s="281"/>
      <c r="D4" s="282"/>
      <c r="E4" s="282"/>
      <c r="F4" s="283"/>
    </row>
    <row r="5" spans="2:6" x14ac:dyDescent="0.2">
      <c r="B5" s="284"/>
      <c r="C5" s="40"/>
      <c r="D5" s="41"/>
      <c r="E5" s="41"/>
      <c r="F5" s="285"/>
    </row>
    <row r="6" spans="2:6" x14ac:dyDescent="0.2">
      <c r="B6" s="284"/>
      <c r="C6" s="40"/>
      <c r="D6" s="41"/>
      <c r="E6" s="41"/>
      <c r="F6" s="285"/>
    </row>
    <row r="7" spans="2:6" x14ac:dyDescent="0.2">
      <c r="B7" s="284"/>
      <c r="C7" s="40"/>
      <c r="D7" s="41"/>
      <c r="E7" s="41"/>
      <c r="F7" s="286"/>
    </row>
    <row r="8" spans="2:6" x14ac:dyDescent="0.2">
      <c r="B8" s="287"/>
      <c r="C8" s="18"/>
      <c r="D8" s="18"/>
      <c r="E8" s="18"/>
      <c r="F8" s="288"/>
    </row>
    <row r="9" spans="2:6" x14ac:dyDescent="0.2">
      <c r="B9" s="376" t="s">
        <v>7</v>
      </c>
      <c r="C9" s="377"/>
      <c r="D9" s="377"/>
      <c r="E9" s="377"/>
      <c r="F9" s="378"/>
    </row>
    <row r="10" spans="2:6" x14ac:dyDescent="0.2">
      <c r="B10" s="376" t="s">
        <v>278</v>
      </c>
      <c r="C10" s="377"/>
      <c r="D10" s="377"/>
      <c r="E10" s="377"/>
      <c r="F10" s="378"/>
    </row>
    <row r="11" spans="2:6" x14ac:dyDescent="0.2">
      <c r="B11" s="376" t="s">
        <v>167</v>
      </c>
      <c r="C11" s="377"/>
      <c r="D11" s="377"/>
      <c r="E11" s="377"/>
      <c r="F11" s="378"/>
    </row>
    <row r="12" spans="2:6" ht="15" thickBot="1" x14ac:dyDescent="0.25">
      <c r="B12" s="289"/>
      <c r="C12" s="42"/>
      <c r="D12" s="43"/>
      <c r="E12" s="43"/>
      <c r="F12" s="290"/>
    </row>
    <row r="13" spans="2:6" x14ac:dyDescent="0.2">
      <c r="B13" s="291"/>
      <c r="C13" s="124"/>
      <c r="D13" s="125"/>
      <c r="E13" s="125"/>
      <c r="F13" s="292"/>
    </row>
    <row r="14" spans="2:6" x14ac:dyDescent="0.2">
      <c r="B14" s="352" t="s">
        <v>196</v>
      </c>
      <c r="C14" s="82"/>
      <c r="D14" s="126"/>
      <c r="E14" s="127"/>
      <c r="F14" s="294"/>
    </row>
    <row r="15" spans="2:6" x14ac:dyDescent="0.2">
      <c r="B15" s="293"/>
      <c r="C15" s="82"/>
      <c r="D15" s="126"/>
      <c r="E15" s="127"/>
      <c r="F15" s="294"/>
    </row>
    <row r="16" spans="2:6" x14ac:dyDescent="0.2">
      <c r="B16" s="353" t="s">
        <v>199</v>
      </c>
      <c r="C16" s="82"/>
      <c r="D16" s="126"/>
      <c r="E16" s="127"/>
      <c r="F16" s="294"/>
    </row>
    <row r="17" spans="2:7" x14ac:dyDescent="0.2">
      <c r="B17" s="354" t="s">
        <v>0</v>
      </c>
      <c r="C17" s="82"/>
      <c r="D17" s="126"/>
      <c r="E17" s="337" t="str">
        <f>+RESULTADOS!D14</f>
        <v>Octubre</v>
      </c>
      <c r="F17" s="360" t="str">
        <f>+RESULTADOS!F14</f>
        <v>Acumulado</v>
      </c>
    </row>
    <row r="18" spans="2:7" x14ac:dyDescent="0.2">
      <c r="B18" s="295"/>
      <c r="C18" s="82"/>
      <c r="D18" s="126"/>
      <c r="E18" s="126"/>
      <c r="F18" s="294"/>
    </row>
    <row r="19" spans="2:7" ht="12.75" customHeight="1" x14ac:dyDescent="0.2">
      <c r="B19" s="296" t="s">
        <v>83</v>
      </c>
      <c r="C19" s="82"/>
      <c r="D19" s="126"/>
      <c r="E19" s="53">
        <v>15998892.57</v>
      </c>
      <c r="F19" s="294">
        <v>103431114.08999991</v>
      </c>
      <c r="G19" s="6"/>
    </row>
    <row r="20" spans="2:7" ht="12" customHeight="1" x14ac:dyDescent="0.2">
      <c r="B20" s="296"/>
      <c r="C20" s="82"/>
      <c r="D20" s="126"/>
      <c r="E20" s="53"/>
      <c r="F20" s="294"/>
      <c r="G20" s="6"/>
    </row>
    <row r="21" spans="2:7" ht="14.25" customHeight="1" x14ac:dyDescent="0.2">
      <c r="B21" s="273" t="s">
        <v>155</v>
      </c>
      <c r="C21" s="63"/>
      <c r="D21" s="127"/>
      <c r="E21" s="326">
        <v>-10378.620000000001</v>
      </c>
      <c r="F21" s="297">
        <v>-5982.9700000000012</v>
      </c>
      <c r="G21" s="6"/>
    </row>
    <row r="22" spans="2:7" ht="14.25" customHeight="1" x14ac:dyDescent="0.2">
      <c r="B22" s="273" t="s">
        <v>109</v>
      </c>
      <c r="C22" s="63"/>
      <c r="D22" s="127"/>
      <c r="E22" s="326">
        <v>251240.75</v>
      </c>
      <c r="F22" s="297">
        <v>58909.329999999987</v>
      </c>
      <c r="G22" s="6"/>
    </row>
    <row r="23" spans="2:7" ht="14.25" hidden="1" customHeight="1" x14ac:dyDescent="0.2">
      <c r="B23" s="273" t="s">
        <v>12</v>
      </c>
      <c r="C23" s="63"/>
      <c r="D23" s="127"/>
      <c r="E23" s="326">
        <v>0</v>
      </c>
      <c r="F23" s="297">
        <v>0</v>
      </c>
      <c r="G23" s="6"/>
    </row>
    <row r="24" spans="2:7" s="44" customFormat="1" x14ac:dyDescent="0.2">
      <c r="B24" s="273" t="s">
        <v>158</v>
      </c>
      <c r="C24" s="82"/>
      <c r="D24" s="126"/>
      <c r="E24" s="371">
        <v>-5206200</v>
      </c>
      <c r="F24" s="297">
        <v>-6606542.1100000003</v>
      </c>
      <c r="G24" s="6"/>
    </row>
    <row r="25" spans="2:7" s="44" customFormat="1" ht="13.5" customHeight="1" x14ac:dyDescent="0.2">
      <c r="B25" s="273" t="s">
        <v>81</v>
      </c>
      <c r="C25" s="82"/>
      <c r="D25" s="126"/>
      <c r="E25" s="340">
        <v>382639.58</v>
      </c>
      <c r="F25" s="297">
        <v>500593.56</v>
      </c>
      <c r="G25" s="6"/>
    </row>
    <row r="26" spans="2:7" s="44" customFormat="1" ht="13.5" customHeight="1" x14ac:dyDescent="0.2">
      <c r="B26" s="273" t="s">
        <v>123</v>
      </c>
      <c r="C26" s="82"/>
      <c r="D26" s="126"/>
      <c r="E26" s="340">
        <v>199691</v>
      </c>
      <c r="F26" s="297">
        <v>1996906.72</v>
      </c>
      <c r="G26" s="6"/>
    </row>
    <row r="27" spans="2:7" s="44" customFormat="1" x14ac:dyDescent="0.2">
      <c r="B27" s="273" t="s">
        <v>73</v>
      </c>
      <c r="C27" s="82"/>
      <c r="D27" s="126"/>
      <c r="E27" s="326">
        <v>-475442.25</v>
      </c>
      <c r="F27" s="297">
        <v>-10524010.67</v>
      </c>
      <c r="G27" s="6"/>
    </row>
    <row r="28" spans="2:7" s="44" customFormat="1" x14ac:dyDescent="0.2">
      <c r="B28" s="273" t="s">
        <v>108</v>
      </c>
      <c r="C28" s="82"/>
      <c r="D28" s="126"/>
      <c r="E28" s="326">
        <v>10443.24</v>
      </c>
      <c r="F28" s="297">
        <v>876181.5</v>
      </c>
      <c r="G28" s="6"/>
    </row>
    <row r="29" spans="2:7" s="44" customFormat="1" x14ac:dyDescent="0.2">
      <c r="B29" s="273" t="s">
        <v>82</v>
      </c>
      <c r="C29" s="82"/>
      <c r="D29" s="126"/>
      <c r="E29" s="326">
        <v>576889.93999999994</v>
      </c>
      <c r="F29" s="297">
        <v>50971607.349999994</v>
      </c>
      <c r="G29" s="6"/>
    </row>
    <row r="30" spans="2:7" s="44" customFormat="1" hidden="1" x14ac:dyDescent="0.2">
      <c r="B30" s="273" t="s">
        <v>164</v>
      </c>
      <c r="C30" s="82"/>
      <c r="D30" s="126"/>
      <c r="E30" s="326">
        <v>0</v>
      </c>
      <c r="F30" s="297">
        <v>0</v>
      </c>
      <c r="G30" s="6"/>
    </row>
    <row r="31" spans="2:7" s="44" customFormat="1" x14ac:dyDescent="0.2">
      <c r="B31" s="273" t="s">
        <v>103</v>
      </c>
      <c r="C31" s="82"/>
      <c r="D31" s="126"/>
      <c r="E31" s="326">
        <v>2000047.02</v>
      </c>
      <c r="F31" s="297">
        <v>5634654.5800000001</v>
      </c>
      <c r="G31" s="6"/>
    </row>
    <row r="32" spans="2:7" s="44" customFormat="1" x14ac:dyDescent="0.2">
      <c r="B32" s="273" t="s">
        <v>262</v>
      </c>
      <c r="C32" s="82"/>
      <c r="D32" s="126"/>
      <c r="E32" s="326">
        <v>-76517205.150000006</v>
      </c>
      <c r="F32" s="297">
        <v>-239134581.96000001</v>
      </c>
      <c r="G32" s="6"/>
    </row>
    <row r="33" spans="2:7" s="44" customFormat="1" ht="15" thickBot="1" x14ac:dyDescent="0.25">
      <c r="B33" s="357"/>
      <c r="C33" s="113"/>
      <c r="D33" s="358"/>
      <c r="E33" s="358"/>
      <c r="F33" s="359"/>
      <c r="G33" s="32"/>
    </row>
    <row r="34" spans="2:7" ht="16.5" customHeight="1" thickTop="1" thickBot="1" x14ac:dyDescent="0.25">
      <c r="B34" s="355" t="s">
        <v>197</v>
      </c>
      <c r="C34" s="128"/>
      <c r="D34" s="129" t="e">
        <f>+#REF!</f>
        <v>#REF!</v>
      </c>
      <c r="E34" s="356">
        <f>SUM(E19:E33)+1</f>
        <v>-62789380.920000002</v>
      </c>
      <c r="F34" s="305">
        <f>SUM(F19:F33)</f>
        <v>-92801150.580000103</v>
      </c>
      <c r="G34" s="6"/>
    </row>
    <row r="35" spans="2:7" ht="14.25" customHeight="1" x14ac:dyDescent="0.2">
      <c r="B35" s="301"/>
      <c r="C35" s="124"/>
      <c r="D35" s="125"/>
      <c r="E35" s="125"/>
      <c r="F35" s="292"/>
      <c r="G35" s="6"/>
    </row>
    <row r="36" spans="2:7" x14ac:dyDescent="0.2">
      <c r="B36" s="293" t="s">
        <v>221</v>
      </c>
      <c r="C36" s="82"/>
      <c r="D36" s="126"/>
      <c r="E36" s="127"/>
      <c r="F36" s="294"/>
      <c r="G36" s="6"/>
    </row>
    <row r="37" spans="2:7" x14ac:dyDescent="0.2">
      <c r="B37" s="302"/>
      <c r="C37" s="82"/>
      <c r="D37" s="126"/>
      <c r="E37" s="336"/>
      <c r="F37" s="303"/>
      <c r="G37" s="6"/>
    </row>
    <row r="38" spans="2:7" x14ac:dyDescent="0.2">
      <c r="B38" s="304" t="s">
        <v>200</v>
      </c>
      <c r="C38" s="82"/>
      <c r="D38" s="126"/>
      <c r="E38" s="327">
        <v>122965546</v>
      </c>
      <c r="F38" s="298">
        <v>98390702.510000005</v>
      </c>
      <c r="G38" s="6"/>
    </row>
    <row r="39" spans="2:7" ht="12.75" customHeight="1" x14ac:dyDescent="0.2">
      <c r="B39" s="304" t="s">
        <v>84</v>
      </c>
      <c r="C39" s="63"/>
      <c r="D39" s="127"/>
      <c r="E39" s="327">
        <v>167118.82999999999</v>
      </c>
      <c r="F39" s="298">
        <v>1671188.47</v>
      </c>
      <c r="G39" s="6"/>
    </row>
    <row r="40" spans="2:7" x14ac:dyDescent="0.2">
      <c r="B40" s="304" t="s">
        <v>85</v>
      </c>
      <c r="C40" s="63"/>
      <c r="D40" s="127"/>
      <c r="E40" s="327">
        <v>277259.96999999997</v>
      </c>
      <c r="F40" s="298">
        <v>2530068.6500000004</v>
      </c>
      <c r="G40" s="6"/>
    </row>
    <row r="41" spans="2:7" x14ac:dyDescent="0.2">
      <c r="B41" s="304" t="s">
        <v>86</v>
      </c>
      <c r="C41" s="63"/>
      <c r="D41" s="127"/>
      <c r="E41" s="327">
        <v>281375.49</v>
      </c>
      <c r="F41" s="298">
        <v>2819154.41</v>
      </c>
      <c r="G41" s="6"/>
    </row>
    <row r="42" spans="2:7" ht="12.75" customHeight="1" x14ac:dyDescent="0.2">
      <c r="B42" s="304" t="s">
        <v>94</v>
      </c>
      <c r="C42" s="63"/>
      <c r="D42" s="127"/>
      <c r="E42" s="327">
        <v>366540.39</v>
      </c>
      <c r="F42" s="298">
        <v>3678281.56</v>
      </c>
      <c r="G42" s="6"/>
    </row>
    <row r="43" spans="2:7" ht="12.75" customHeight="1" x14ac:dyDescent="0.2">
      <c r="B43" s="304" t="s">
        <v>222</v>
      </c>
      <c r="C43" s="63"/>
      <c r="D43" s="127"/>
      <c r="E43" s="328">
        <v>38512.400000000001</v>
      </c>
      <c r="F43" s="298">
        <v>385123.2</v>
      </c>
      <c r="G43" s="6"/>
    </row>
    <row r="44" spans="2:7" ht="15" thickBot="1" x14ac:dyDescent="0.25">
      <c r="B44" s="299"/>
      <c r="C44" s="128"/>
      <c r="D44" s="129"/>
      <c r="E44" s="329"/>
      <c r="F44" s="305"/>
      <c r="G44" s="6"/>
    </row>
    <row r="45" spans="2:7" ht="15.75" customHeight="1" thickBot="1" x14ac:dyDescent="0.25">
      <c r="B45" s="306" t="s">
        <v>223</v>
      </c>
      <c r="C45" s="130"/>
      <c r="D45" s="131" t="e">
        <f>+#REF!</f>
        <v>#REF!</v>
      </c>
      <c r="E45" s="145">
        <f>SUM(E38:E44)-1</f>
        <v>124096352.08</v>
      </c>
      <c r="F45" s="300">
        <f>SUM(F38:F44)</f>
        <v>109474518.80000001</v>
      </c>
      <c r="G45" s="6"/>
    </row>
    <row r="46" spans="2:7" ht="15.75" customHeight="1" x14ac:dyDescent="0.2">
      <c r="B46" s="323"/>
      <c r="C46" s="124"/>
      <c r="D46" s="125"/>
      <c r="E46" s="324"/>
      <c r="F46" s="292"/>
      <c r="G46" s="6"/>
    </row>
    <row r="47" spans="2:7" x14ac:dyDescent="0.2">
      <c r="B47" s="302"/>
      <c r="C47" s="82"/>
      <c r="D47" s="126"/>
      <c r="E47" s="126"/>
      <c r="F47" s="294"/>
      <c r="G47" s="6"/>
    </row>
    <row r="48" spans="2:7" x14ac:dyDescent="0.2">
      <c r="B48" s="352" t="s">
        <v>8</v>
      </c>
      <c r="C48" s="82"/>
      <c r="D48" s="126"/>
      <c r="E48" s="126"/>
      <c r="F48" s="294"/>
      <c r="G48" s="6"/>
    </row>
    <row r="49" spans="2:9" x14ac:dyDescent="0.2">
      <c r="B49" s="302"/>
      <c r="C49" s="82"/>
      <c r="D49" s="126"/>
      <c r="E49" s="126"/>
      <c r="F49" s="294"/>
      <c r="G49" s="6"/>
    </row>
    <row r="50" spans="2:9" ht="12.75" hidden="1" customHeight="1" x14ac:dyDescent="0.2">
      <c r="B50" s="273" t="s">
        <v>95</v>
      </c>
      <c r="C50" s="82"/>
      <c r="D50" s="126"/>
      <c r="E50" s="56">
        <v>0</v>
      </c>
      <c r="F50" s="303">
        <v>0</v>
      </c>
      <c r="G50" s="6"/>
    </row>
    <row r="51" spans="2:9" ht="12.75" hidden="1" customHeight="1" x14ac:dyDescent="0.2">
      <c r="B51" s="273" t="s">
        <v>41</v>
      </c>
      <c r="C51" s="82"/>
      <c r="D51" s="126"/>
      <c r="E51" s="350">
        <v>0</v>
      </c>
      <c r="F51" s="303">
        <v>0</v>
      </c>
      <c r="G51" s="6"/>
    </row>
    <row r="52" spans="2:9" ht="12.75" hidden="1" customHeight="1" x14ac:dyDescent="0.2">
      <c r="B52" s="273" t="s">
        <v>104</v>
      </c>
      <c r="C52" s="82"/>
      <c r="D52" s="126"/>
      <c r="E52" s="79">
        <v>0</v>
      </c>
      <c r="F52" s="303">
        <v>0</v>
      </c>
      <c r="G52" s="6"/>
    </row>
    <row r="53" spans="2:9" hidden="1" x14ac:dyDescent="0.2">
      <c r="B53" s="273" t="s">
        <v>131</v>
      </c>
      <c r="C53" s="82"/>
      <c r="D53" s="126"/>
      <c r="E53" s="79">
        <v>0</v>
      </c>
      <c r="F53" s="303">
        <v>0</v>
      </c>
      <c r="G53" s="6"/>
    </row>
    <row r="54" spans="2:9" hidden="1" x14ac:dyDescent="0.2">
      <c r="B54" s="273" t="s">
        <v>124</v>
      </c>
      <c r="C54" s="82"/>
      <c r="D54" s="126"/>
      <c r="E54" s="79">
        <v>0</v>
      </c>
      <c r="F54" s="303">
        <v>0</v>
      </c>
      <c r="G54" s="6"/>
    </row>
    <row r="55" spans="2:9" x14ac:dyDescent="0.2">
      <c r="B55" s="273" t="s">
        <v>98</v>
      </c>
      <c r="C55" s="82"/>
      <c r="D55" s="126"/>
      <c r="E55" s="79">
        <v>134450.28</v>
      </c>
      <c r="F55" s="303">
        <f>+E55</f>
        <v>134450.28</v>
      </c>
      <c r="G55" s="6"/>
    </row>
    <row r="56" spans="2:9" ht="15" thickBot="1" x14ac:dyDescent="0.25">
      <c r="B56" s="299"/>
      <c r="C56" s="128"/>
      <c r="D56" s="129"/>
      <c r="E56" s="129"/>
      <c r="F56" s="305"/>
      <c r="G56" s="6"/>
    </row>
    <row r="57" spans="2:9" ht="15.75" customHeight="1" thickBot="1" x14ac:dyDescent="0.25">
      <c r="B57" s="351" t="s">
        <v>9</v>
      </c>
      <c r="C57" s="132"/>
      <c r="D57" s="133" t="e">
        <f>+#REF!</f>
        <v>#REF!</v>
      </c>
      <c r="E57" s="145">
        <f>SUM(E50:E56)</f>
        <v>134450.28</v>
      </c>
      <c r="F57" s="300">
        <f>SUM(F50:F56)</f>
        <v>134450.28</v>
      </c>
      <c r="G57" s="6"/>
    </row>
    <row r="58" spans="2:9" x14ac:dyDescent="0.2">
      <c r="B58" s="301"/>
      <c r="C58" s="124"/>
      <c r="D58" s="125"/>
      <c r="E58" s="125"/>
      <c r="F58" s="292"/>
      <c r="G58" s="6"/>
    </row>
    <row r="59" spans="2:9" x14ac:dyDescent="0.2">
      <c r="B59" s="302"/>
      <c r="C59" s="82"/>
      <c r="D59" s="126"/>
      <c r="E59" s="126"/>
      <c r="F59" s="294"/>
      <c r="G59" s="6"/>
    </row>
    <row r="60" spans="2:9" x14ac:dyDescent="0.2">
      <c r="B60" s="304" t="s">
        <v>27</v>
      </c>
      <c r="C60" s="63"/>
      <c r="D60" s="127"/>
      <c r="E60" s="122">
        <v>61306972</v>
      </c>
      <c r="F60" s="307">
        <v>54483801.090000004</v>
      </c>
    </row>
    <row r="61" spans="2:9" x14ac:dyDescent="0.2">
      <c r="B61" s="304" t="s">
        <v>96</v>
      </c>
      <c r="C61" s="63"/>
      <c r="D61" s="127"/>
      <c r="E61" s="56">
        <v>154421674.83000001</v>
      </c>
      <c r="F61" s="303">
        <v>161244846</v>
      </c>
    </row>
    <row r="62" spans="2:9" ht="15" thickBot="1" x14ac:dyDescent="0.25">
      <c r="B62" s="299"/>
      <c r="C62" s="128"/>
      <c r="D62" s="129"/>
      <c r="E62" s="129" t="s">
        <v>72</v>
      </c>
      <c r="F62" s="366"/>
      <c r="I62" s="11"/>
    </row>
    <row r="63" spans="2:9" ht="18" customHeight="1" thickBot="1" x14ac:dyDescent="0.25">
      <c r="B63" s="316" t="s">
        <v>198</v>
      </c>
      <c r="C63" s="308"/>
      <c r="D63" s="309" t="e">
        <f>+#REF!+#REF!</f>
        <v>#REF!</v>
      </c>
      <c r="E63" s="310">
        <f>SUM(E60:E62)</f>
        <v>215728646.83000001</v>
      </c>
      <c r="F63" s="311">
        <f>SUM(F60:F62)</f>
        <v>215728647.09</v>
      </c>
      <c r="I63" s="11"/>
    </row>
    <row r="64" spans="2:9" ht="15" thickTop="1" x14ac:dyDescent="0.2">
      <c r="B64" s="48"/>
      <c r="C64" s="62"/>
      <c r="D64" s="136"/>
      <c r="E64" s="136"/>
      <c r="F64" s="137"/>
      <c r="I64" s="11"/>
    </row>
    <row r="65" spans="2:9" x14ac:dyDescent="0.2">
      <c r="B65" s="48"/>
      <c r="C65" s="62"/>
      <c r="D65" s="136"/>
      <c r="E65" s="136"/>
      <c r="F65" s="137"/>
      <c r="I65" s="11"/>
    </row>
    <row r="66" spans="2:9" x14ac:dyDescent="0.2">
      <c r="B66" s="48"/>
      <c r="C66" s="62"/>
      <c r="D66" s="136"/>
      <c r="E66" s="136"/>
      <c r="F66" s="138"/>
      <c r="I66" s="11"/>
    </row>
    <row r="67" spans="2:9" x14ac:dyDescent="0.2">
      <c r="B67" s="48"/>
      <c r="C67" s="62"/>
      <c r="D67" s="136"/>
      <c r="E67" s="136"/>
      <c r="F67" s="138"/>
      <c r="I67" s="11"/>
    </row>
    <row r="68" spans="2:9" x14ac:dyDescent="0.2">
      <c r="B68" s="345" t="s">
        <v>212</v>
      </c>
      <c r="C68" s="62"/>
      <c r="D68" s="136"/>
      <c r="E68" s="388" t="s">
        <v>213</v>
      </c>
      <c r="F68" s="388"/>
      <c r="G68" s="17"/>
      <c r="I68" s="11"/>
    </row>
    <row r="69" spans="2:9" x14ac:dyDescent="0.2">
      <c r="B69" s="139" t="s">
        <v>210</v>
      </c>
      <c r="C69" s="62"/>
      <c r="D69" s="136"/>
      <c r="E69" s="389" t="s">
        <v>6</v>
      </c>
      <c r="F69" s="389"/>
      <c r="G69" s="17"/>
      <c r="I69" s="11"/>
    </row>
    <row r="70" spans="2:9" x14ac:dyDescent="0.2">
      <c r="C70" s="62"/>
      <c r="D70" s="136"/>
      <c r="E70" s="136"/>
      <c r="I70" s="11"/>
    </row>
    <row r="71" spans="2:9" x14ac:dyDescent="0.2">
      <c r="B71" s="48"/>
      <c r="C71" s="62"/>
      <c r="D71" s="136"/>
      <c r="E71" s="136"/>
      <c r="F71" s="138"/>
    </row>
    <row r="72" spans="2:9" x14ac:dyDescent="0.2">
      <c r="B72" s="346" t="s">
        <v>270</v>
      </c>
      <c r="C72" s="62"/>
      <c r="D72" s="136"/>
      <c r="E72" s="136"/>
      <c r="F72" s="138"/>
    </row>
    <row r="73" spans="2:9" x14ac:dyDescent="0.2">
      <c r="B73" s="387" t="s">
        <v>218</v>
      </c>
      <c r="C73" s="387"/>
      <c r="D73" s="387"/>
      <c r="E73" s="387"/>
      <c r="F73" s="387"/>
    </row>
    <row r="77" spans="2:9" ht="13.5" customHeight="1" x14ac:dyDescent="0.2"/>
    <row r="78" spans="2:9" ht="14.25" customHeight="1" x14ac:dyDescent="0.2"/>
    <row r="79" spans="2:9" ht="13.9" customHeight="1" x14ac:dyDescent="0.2"/>
    <row r="82" spans="4:5" x14ac:dyDescent="0.2">
      <c r="D82" s="14"/>
      <c r="E82" s="14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2020-11-05T20:13:24Z</cp:lastPrinted>
  <dcterms:created xsi:type="dcterms:W3CDTF">2005-02-18T21:21:25Z</dcterms:created>
  <dcterms:modified xsi:type="dcterms:W3CDTF">2020-11-10T15:41:18Z</dcterms:modified>
</cp:coreProperties>
</file>