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03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RESULTADOS!$B$5:$G$65</definedName>
    <definedName name="_xlnm.Print_Area" localSheetId="1">'SITUACION '!$C$3:$K$68</definedName>
    <definedName name="_xlnm.Print_Titles" localSheetId="2">'NOTAS   '!$2:$12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F24" i="10" l="1"/>
  <c r="J23" i="10"/>
  <c r="H24" i="10"/>
  <c r="F30" i="10"/>
  <c r="H30" i="10"/>
  <c r="J31" i="10"/>
  <c r="J32" i="10" s="1"/>
  <c r="H32" i="10"/>
  <c r="F39" i="10"/>
  <c r="H39" i="10"/>
  <c r="H45" i="10"/>
  <c r="J48" i="10"/>
  <c r="F53" i="10"/>
  <c r="H53" i="10"/>
  <c r="J55" i="10"/>
  <c r="H23" i="23"/>
  <c r="H29" i="23"/>
  <c r="H31" i="23" s="1"/>
  <c r="H37" i="23"/>
  <c r="H43" i="23"/>
  <c r="H45" i="23"/>
  <c r="H51" i="23"/>
  <c r="H58" i="23"/>
  <c r="I68" i="23"/>
  <c r="I69" i="23"/>
  <c r="G71" i="23"/>
  <c r="I71" i="23" s="1"/>
  <c r="G73" i="23"/>
  <c r="I73" i="23" s="1"/>
  <c r="G74" i="23"/>
  <c r="I74" i="23"/>
  <c r="G75" i="23"/>
  <c r="I75" i="23" s="1"/>
  <c r="G76" i="23"/>
  <c r="I76" i="23"/>
  <c r="H77" i="23"/>
  <c r="H82" i="23" s="1"/>
  <c r="G79" i="23"/>
  <c r="I79" i="23" s="1"/>
  <c r="I80" i="23"/>
  <c r="I81" i="23"/>
  <c r="E101" i="23"/>
  <c r="F101" i="23"/>
  <c r="G101" i="23"/>
  <c r="H101" i="23"/>
  <c r="I101" i="23"/>
  <c r="E105" i="23"/>
  <c r="E106" i="23"/>
  <c r="E107" i="23" s="1"/>
  <c r="H122" i="23"/>
  <c r="H133" i="23"/>
  <c r="H148" i="23"/>
  <c r="I152" i="23"/>
  <c r="F18" i="11"/>
  <c r="F19" i="11"/>
  <c r="D26" i="11"/>
  <c r="F26" i="11"/>
  <c r="F35" i="11"/>
  <c r="D35" i="11"/>
  <c r="D39" i="11"/>
  <c r="D41" i="11" s="1"/>
  <c r="F39" i="11"/>
  <c r="F41" i="11" s="1"/>
  <c r="D43" i="11" l="1"/>
  <c r="H47" i="10"/>
  <c r="H55" i="10" s="1"/>
  <c r="H76" i="10" s="1"/>
  <c r="F32" i="10"/>
  <c r="F45" i="10"/>
  <c r="F47" i="10" s="1"/>
  <c r="F55" i="10" s="1"/>
  <c r="I82" i="23"/>
  <c r="G82" i="23"/>
  <c r="F43" i="11"/>
  <c r="F76" i="10" l="1"/>
  <c r="F46" i="31" l="1"/>
  <c r="E63" i="31" l="1"/>
  <c r="F63" i="31" l="1"/>
  <c r="B11" i="31" l="1"/>
  <c r="E18" i="31" l="1"/>
  <c r="F58" i="31" l="1"/>
  <c r="E58" i="31"/>
  <c r="E46" i="31"/>
  <c r="D35" i="31"/>
  <c r="D46" i="31"/>
  <c r="D58" i="31"/>
  <c r="D63" i="31"/>
  <c r="E20" i="31" l="1"/>
  <c r="E35" i="31" s="1"/>
  <c r="F20" i="31"/>
  <c r="F35" i="31" s="1"/>
</calcChain>
</file>

<file path=xl/comments1.xml><?xml version="1.0" encoding="utf-8"?>
<comments xmlns="http://schemas.openxmlformats.org/spreadsheetml/2006/main">
  <authors>
    <author>a.vargas</author>
  </authors>
  <commentLis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<sst xmlns="http://schemas.openxmlformats.org/spreadsheetml/2006/main" count="306" uniqueCount="284">
  <si>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</si>
  <si>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</si>
  <si>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</si>
  <si>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</si>
  <si>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</si>
  <si>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</si>
  <si>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</si>
  <si>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</si>
  <si>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</si>
  <si>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</si>
  <si>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</si>
  <si>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</si>
  <si>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</si>
  <si>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</si>
  <si>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</si>
  <si>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</si>
  <si>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</si>
  <si>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4)</t>
  </si>
  <si>
    <t>4.1)</t>
  </si>
  <si>
    <t>4.1.2)</t>
  </si>
  <si>
    <t>4.2)</t>
  </si>
  <si>
    <t>4.2.1)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</si>
  <si>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</si>
  <si>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</si>
  <si>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</si>
  <si>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</si>
  <si>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</si>
  <si>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</si>
  <si>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</si>
  <si>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</si>
  <si>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</si>
  <si>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</si>
  <si>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</si>
  <si>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</si>
  <si>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</si>
  <si>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</si>
  <si>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</si>
  <si>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</si>
  <si>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</si>
  <si>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</si>
  <si>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</si>
  <si>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</si>
  <si>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</si>
  <si>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</si>
  <si>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</si>
  <si>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</si>
  <si>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</si>
  <si>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</si>
  <si>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</si>
  <si>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</si>
  <si>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</si>
  <si>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</si>
  <si>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</si>
  <si>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</si>
  <si>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</si>
  <si>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</si>
  <si>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</si>
  <si>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</si>
  <si>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</si>
  <si>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</si>
  <si>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</si>
  <si>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</si>
  <si>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</si>
  <si>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</si>
  <si>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</si>
  <si>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</si>
  <si>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</si>
  <si>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</si>
  <si>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</si>
  <si>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</si>
  <si>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</si>
  <si>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</si>
  <si>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</si>
  <si>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</si>
  <si>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</si>
  <si>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</si>
  <si>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</si>
  <si>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</si>
  <si>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</si>
  <si>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</si>
  <si>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</si>
  <si>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</si>
  <si>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</si>
  <si>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</si>
  <si>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</si>
  <si>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</si>
  <si>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</si>
  <si>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</si>
  <si>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</si>
  <si>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</si>
  <si>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</si>
  <si>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</si>
  <si>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</si>
  <si>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</si>
  <si>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</si>
  <si>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</si>
  <si>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</si>
  <si>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</si>
  <si>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</si>
  <si>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</si>
  <si>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</si>
  <si>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</si>
  <si>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</si>
  <si>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</si>
  <si>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</si>
  <si>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</si>
  <si>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</si>
  <si>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</si>
  <si>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</si>
  <si>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</si>
  <si>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</si>
  <si>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</si>
  <si>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</si>
  <si>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</si>
  <si>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</si>
  <si>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</si>
  <si>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</si>
  <si>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</si>
  <si>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</si>
  <si>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</si>
  <si>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</si>
  <si>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</si>
  <si>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</si>
  <si>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</si>
  <si>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</si>
  <si>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</si>
  <si>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</si>
  <si>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</si>
  <si>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</si>
  <si>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</si>
  <si>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</si>
  <si>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</si>
  <si>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</si>
  <si>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</si>
  <si>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</si>
  <si>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</si>
  <si>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</si>
  <si>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</si>
  <si>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</si>
  <si>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</si>
  <si>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</si>
  <si>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</si>
  <si>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</si>
  <si>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</si>
  <si>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</si>
  <si>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</si>
  <si>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</si>
  <si>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</si>
  <si>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</si>
  <si>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</si>
  <si>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</si>
  <si>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</si>
  <si>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</si>
  <si>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</si>
  <si>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</si>
  <si>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</si>
  <si>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</si>
  <si>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</si>
  <si>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</si>
  <si>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</si>
  <si>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</si>
  <si>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</si>
  <si>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</si>
  <si>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</si>
  <si>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</si>
  <si>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</si>
  <si>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</si>
  <si>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</si>
  <si>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</si>
  <si>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</si>
  <si>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</si>
  <si>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</si>
  <si>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</si>
  <si>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</si>
  <si>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</si>
  <si>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</si>
  <si>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</si>
  <si>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</si>
  <si>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</si>
  <si>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</si>
  <si>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</si>
  <si>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</si>
  <si>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</si>
  <si>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</si>
  <si>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</si>
  <si>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</si>
  <si>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</si>
  <si>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</si>
  <si>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</si>
  <si>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</si>
  <si>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</si>
  <si>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</si>
  <si>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</si>
  <si>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</si>
  <si>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</si>
  <si>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</si>
  <si>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</si>
  <si>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</si>
  <si>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</si>
  <si>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</si>
  <si>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</si>
  <si>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</si>
  <si>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</si>
  <si>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</si>
  <si>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</si>
  <si>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</si>
  <si>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</si>
  <si>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</si>
  <si>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</si>
  <si>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</si>
  <si>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</si>
  <si>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</si>
  <si>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</si>
  <si>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</si>
  <si>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</si>
  <si>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</si>
  <si>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</si>
  <si>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</si>
  <si>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</si>
  <si>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</si>
  <si>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</si>
  <si>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</si>
  <si>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</si>
  <si>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</si>
  <si>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</si>
  <si>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</si>
  <si>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</si>
  <si>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</si>
  <si>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</si>
  <si>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</si>
  <si>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</si>
  <si>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</si>
  <si>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</si>
  <si>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</si>
  <si>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</si>
  <si>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</si>
  <si>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</si>
  <si>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</si>
  <si>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</si>
  <si>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</si>
  <si>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</si>
  <si>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</si>
  <si>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</si>
  <si>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</si>
  <si>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</si>
  <si>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</si>
  <si>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</si>
  <si>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</si>
  <si>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</si>
  <si>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</si>
  <si>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</si>
  <si>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</si>
  <si>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</si>
  <si>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</si>
  <si>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</si>
  <si>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</si>
  <si>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</si>
  <si>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</si>
  <si>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</si>
  <si>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</si>
  <si>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</si>
  <si>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</si>
  <si>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>"AÑO DE LA INNOVACION Y LA COMPETITIVIDAD"</t>
  </si>
  <si>
    <t>Edificación en Transito (b)</t>
  </si>
  <si>
    <t xml:space="preserve">La Superintendencia de salud y Riesgos Laborales (SISALRIL) con fecha de efectividad al 31 de diciembre del año 2018, realizo una revaluación (Disminucion) 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</si>
  <si>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</si>
  <si>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>de reposición fue costo mercado mediante comparacion de precios en el entorno.  Las bases valorativas utilizadas para la revaluacion, el superavit generado</t>
  </si>
  <si>
    <t xml:space="preserve">de la Superintendencia de Seguros los cuales están pendientes de recibir por acuerdo establecido </t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</si>
  <si>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</si>
  <si>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</si>
  <si>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</si>
  <si>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AL 31 DICIEMBRE 2019</t>
  </si>
  <si>
    <t>AL 31 DE DICIEMBRE 2019</t>
  </si>
  <si>
    <t>Al 31 de Diciembre 2019, ésta cuenta se desglosa como sigue:</t>
  </si>
  <si>
    <t>Las cuentas por pagar proveedores al 31 de Diciembre del 2019 de la SISALRIL.</t>
  </si>
  <si>
    <t>La cuenta Obligaciones por pagar al 31 de Diciembre del 2019 de la SISALRIL, se desglosan de la siguiente manera:</t>
  </si>
  <si>
    <t>La cuenta Retenciones y Contribuciones por pagar al 31 de Diciembre del 2019, se desglosan de la siguiente manera:</t>
  </si>
  <si>
    <t>Del  01 de Enero al 31 de Diciembre del  2019</t>
  </si>
  <si>
    <t>Diciembre</t>
  </si>
  <si>
    <t>Estos recursos están formados por dos partidas, las cuales una de ella representada por un valor ascendente por RD$219,892,858.00</t>
  </si>
  <si>
    <t>Al 31 DE DICIEMBRE 2019</t>
  </si>
  <si>
    <t>Comprenden los ingresos por renovación y derechos de examen y ventas de formulario a promotores y se reconocen cuando se generan.</t>
  </si>
  <si>
    <t>El ejercicio contable de la institución son los dias 31 de diciembre de cada año calendario.</t>
  </si>
  <si>
    <t xml:space="preserve">Los estados financieros se preparan de conformidadd con la Ley 126-01, del 27 de julio del 2001, que crea la Direccion General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</si>
</sst>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5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</cellStyleXfs>
  <cellXfs count="382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8" fillId="25" borderId="49" xfId="0" applyFont="1" applyFill="1" applyBorder="1" applyAlignment="1">
      <alignment horizontal="left"/>
    </xf>
    <xf numFmtId="0" fontId="50" fillId="25" borderId="15" xfId="0" applyFont="1" applyFill="1" applyBorder="1"/>
    <xf numFmtId="0" fontId="51" fillId="25" borderId="15" xfId="0" applyFont="1" applyFill="1" applyBorder="1" applyAlignment="1"/>
    <xf numFmtId="0" fontId="51" fillId="25" borderId="15" xfId="0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15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44808</xdr:colOff>
      <xdr:row>2</xdr:row>
      <xdr:rowOff>104105</xdr:rowOff>
    </xdr:from>
    <xdr:to>
      <xdr:col>3</xdr:col>
      <xdr:colOff>1750722</xdr:colOff>
      <xdr:row>6</xdr:row>
      <xdr:rowOff>61702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81" y="493154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60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60</xdr:row>
      <xdr:rowOff>6708</xdr:rowOff>
    </xdr:from>
    <xdr:to>
      <xdr:col>3</xdr:col>
      <xdr:colOff>2371929</xdr:colOff>
      <xdr:row>60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60</xdr:row>
      <xdr:rowOff>13415</xdr:rowOff>
    </xdr:from>
    <xdr:to>
      <xdr:col>7</xdr:col>
      <xdr:colOff>1153732</xdr:colOff>
      <xdr:row>60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64</xdr:row>
      <xdr:rowOff>181109</xdr:rowOff>
    </xdr:from>
    <xdr:to>
      <xdr:col>5</xdr:col>
      <xdr:colOff>355510</xdr:colOff>
      <xdr:row>65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55</xdr:row>
      <xdr:rowOff>173767</xdr:rowOff>
    </xdr:from>
    <xdr:to>
      <xdr:col>2</xdr:col>
      <xdr:colOff>2374814</xdr:colOff>
      <xdr:row>55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55</xdr:row>
      <xdr:rowOff>167332</xdr:rowOff>
    </xdr:from>
    <xdr:to>
      <xdr:col>5</xdr:col>
      <xdr:colOff>868834</xdr:colOff>
      <xdr:row>56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60</xdr:row>
      <xdr:rowOff>173767</xdr:rowOff>
    </xdr:from>
    <xdr:to>
      <xdr:col>3</xdr:col>
      <xdr:colOff>514865</xdr:colOff>
      <xdr:row>61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71</xdr:row>
      <xdr:rowOff>17860</xdr:rowOff>
    </xdr:from>
    <xdr:to>
      <xdr:col>1</xdr:col>
      <xdr:colOff>4566046</xdr:colOff>
      <xdr:row>71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G37" sqref="G37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0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65"/>
      <c r="D6" s="365"/>
      <c r="E6" s="365"/>
      <c r="F6" s="365"/>
      <c r="G6" s="365"/>
      <c r="H6" s="365"/>
      <c r="I6" s="365"/>
      <c r="J6" s="366"/>
      <c r="K6" s="26"/>
    </row>
    <row r="7" spans="2:11" x14ac:dyDescent="0.2">
      <c r="B7" s="27"/>
      <c r="C7" s="365" t="s">
        <v>13</v>
      </c>
      <c r="D7" s="365"/>
      <c r="E7" s="365"/>
      <c r="F7" s="365"/>
      <c r="G7" s="365"/>
      <c r="H7" s="365"/>
      <c r="I7" s="365"/>
      <c r="J7" s="366"/>
      <c r="K7" s="26"/>
    </row>
    <row r="8" spans="2:11" x14ac:dyDescent="0.2">
      <c r="B8" s="27"/>
      <c r="C8" s="365" t="s">
        <v>280</v>
      </c>
      <c r="D8" s="365"/>
      <c r="E8" s="365"/>
      <c r="F8" s="365"/>
      <c r="G8" s="365"/>
      <c r="H8" s="365"/>
      <c r="I8" s="365"/>
      <c r="J8" s="366"/>
      <c r="K8" s="26"/>
    </row>
    <row r="9" spans="2:11" x14ac:dyDescent="0.2">
      <c r="B9" s="27"/>
      <c r="C9" s="365"/>
      <c r="D9" s="365"/>
      <c r="E9" s="365"/>
      <c r="F9" s="365"/>
      <c r="G9" s="365"/>
      <c r="H9" s="365"/>
      <c r="I9" s="365"/>
      <c r="J9" s="366"/>
      <c r="K9" s="26"/>
    </row>
    <row r="10" spans="2:11" x14ac:dyDescent="0.2">
      <c r="B10" s="27"/>
      <c r="C10" s="28"/>
      <c r="D10" s="28"/>
      <c r="E10" s="28"/>
      <c r="F10" s="28"/>
      <c r="G10" s="28"/>
      <c r="H10" s="28"/>
      <c r="I10" s="28"/>
      <c r="J10" s="29"/>
      <c r="K10" s="26"/>
    </row>
    <row r="11" spans="2:11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  <c r="K11" s="26"/>
    </row>
    <row r="12" spans="2:11" x14ac:dyDescent="0.2">
      <c r="B12" s="67"/>
      <c r="C12" s="68"/>
      <c r="D12" s="69"/>
      <c r="E12" s="69"/>
      <c r="F12" s="69"/>
      <c r="G12" s="69"/>
      <c r="H12" s="69"/>
      <c r="I12" s="69"/>
      <c r="J12" s="70"/>
      <c r="K12" s="26"/>
    </row>
    <row r="13" spans="2:11" x14ac:dyDescent="0.2">
      <c r="B13" s="71"/>
      <c r="C13" s="77"/>
      <c r="D13" s="75"/>
      <c r="E13" s="75"/>
      <c r="F13" s="75"/>
      <c r="G13" s="75"/>
      <c r="H13" s="75"/>
      <c r="I13" s="75"/>
      <c r="J13" s="76"/>
      <c r="K13" s="26"/>
    </row>
    <row r="14" spans="2:11" ht="15" x14ac:dyDescent="0.2">
      <c r="B14" s="71"/>
      <c r="C14" s="211" t="s">
        <v>146</v>
      </c>
      <c r="D14" s="184" t="s">
        <v>185</v>
      </c>
      <c r="E14" s="184"/>
      <c r="F14" s="184"/>
      <c r="G14" s="185"/>
      <c r="H14" s="185"/>
      <c r="I14" s="185"/>
      <c r="J14" s="76"/>
      <c r="K14" s="26"/>
    </row>
    <row r="15" spans="2:11" ht="15" x14ac:dyDescent="0.2">
      <c r="B15" s="71"/>
      <c r="C15" s="186"/>
      <c r="D15" s="185"/>
      <c r="E15" s="185"/>
      <c r="F15" s="185"/>
      <c r="G15" s="185"/>
      <c r="H15" s="185"/>
      <c r="I15" s="185"/>
      <c r="J15" s="76"/>
      <c r="K15" s="26"/>
    </row>
    <row r="16" spans="2:11" ht="15" x14ac:dyDescent="0.2">
      <c r="B16" s="71"/>
      <c r="C16" s="186"/>
      <c r="D16" s="185" t="s">
        <v>283</v>
      </c>
      <c r="E16" s="185"/>
      <c r="F16" s="185"/>
      <c r="G16" s="185"/>
      <c r="H16" s="185"/>
      <c r="I16" s="185"/>
      <c r="J16" s="76"/>
      <c r="K16" s="26"/>
    </row>
    <row r="17" spans="2:12" ht="15" x14ac:dyDescent="0.2">
      <c r="B17" s="71"/>
      <c r="C17" s="186"/>
      <c r="D17" s="185" t="s">
        <v>81</v>
      </c>
      <c r="E17" s="185"/>
      <c r="F17" s="185"/>
      <c r="G17" s="185"/>
      <c r="H17" s="185"/>
      <c r="I17" s="185"/>
      <c r="J17" s="76"/>
      <c r="K17" s="26"/>
    </row>
    <row r="18" spans="2:12" ht="15" x14ac:dyDescent="0.2">
      <c r="B18" s="71"/>
      <c r="C18" s="186"/>
      <c r="D18" s="185" t="s">
        <v>82</v>
      </c>
      <c r="E18" s="185"/>
      <c r="F18" s="185"/>
      <c r="G18" s="185"/>
      <c r="H18" s="185"/>
      <c r="I18" s="185"/>
      <c r="J18" s="76"/>
      <c r="K18" s="26"/>
    </row>
    <row r="19" spans="2:12" ht="15" x14ac:dyDescent="0.2">
      <c r="B19" s="71"/>
      <c r="C19" s="186"/>
      <c r="D19" s="185" t="s">
        <v>83</v>
      </c>
      <c r="E19" s="185"/>
      <c r="F19" s="185"/>
      <c r="G19" s="185"/>
      <c r="H19" s="182"/>
      <c r="I19" s="185"/>
      <c r="J19" s="76"/>
      <c r="K19" s="26"/>
    </row>
    <row r="20" spans="2:12" ht="15" x14ac:dyDescent="0.2">
      <c r="B20" s="71"/>
      <c r="C20" s="186"/>
      <c r="D20" s="185"/>
      <c r="E20" s="185"/>
      <c r="F20" s="185"/>
      <c r="G20" s="185"/>
      <c r="H20" s="182"/>
      <c r="I20" s="185"/>
      <c r="J20" s="76"/>
      <c r="K20" s="26"/>
    </row>
    <row r="21" spans="2:12" ht="15" x14ac:dyDescent="0.2">
      <c r="B21" s="71"/>
      <c r="C21" s="187"/>
      <c r="D21" s="185" t="s">
        <v>84</v>
      </c>
      <c r="E21" s="188"/>
      <c r="F21" s="185"/>
      <c r="G21" s="185"/>
      <c r="H21" s="189"/>
      <c r="I21" s="185"/>
      <c r="J21" s="76"/>
      <c r="K21" s="26"/>
      <c r="L21" s="34"/>
    </row>
    <row r="22" spans="2:12" ht="15" x14ac:dyDescent="0.2">
      <c r="B22" s="71"/>
      <c r="C22" s="187"/>
      <c r="D22" s="185" t="s">
        <v>85</v>
      </c>
      <c r="E22" s="188"/>
      <c r="F22" s="185"/>
      <c r="G22" s="189"/>
      <c r="H22" s="189"/>
      <c r="I22" s="185"/>
      <c r="J22" s="76"/>
      <c r="K22" s="26"/>
      <c r="L22" s="34"/>
    </row>
    <row r="23" spans="2:12" ht="15" x14ac:dyDescent="0.2">
      <c r="B23" s="71"/>
      <c r="C23" s="187"/>
      <c r="D23" s="185"/>
      <c r="E23" s="185"/>
      <c r="F23" s="185"/>
      <c r="G23" s="189"/>
      <c r="H23" s="189"/>
      <c r="I23" s="185"/>
      <c r="J23" s="76"/>
      <c r="K23" s="26"/>
      <c r="L23" s="7"/>
    </row>
    <row r="24" spans="2:12" ht="15" x14ac:dyDescent="0.2">
      <c r="B24" s="71"/>
      <c r="C24" s="187"/>
      <c r="D24" s="185"/>
      <c r="E24" s="185"/>
      <c r="F24" s="185"/>
      <c r="G24" s="189"/>
      <c r="H24" s="189"/>
      <c r="I24" s="185"/>
      <c r="J24" s="76"/>
      <c r="K24" s="26"/>
      <c r="L24" s="7"/>
    </row>
    <row r="25" spans="2:12" ht="15" x14ac:dyDescent="0.2">
      <c r="B25" s="71"/>
      <c r="C25" s="187"/>
      <c r="D25" s="185"/>
      <c r="E25" s="185"/>
      <c r="F25" s="185"/>
      <c r="G25" s="189"/>
      <c r="H25" s="189"/>
      <c r="I25" s="185"/>
      <c r="J25" s="76"/>
      <c r="K25" s="26"/>
      <c r="L25" s="7"/>
    </row>
    <row r="26" spans="2:12" ht="15" x14ac:dyDescent="0.2">
      <c r="B26" s="71"/>
      <c r="C26" s="211" t="s">
        <v>68</v>
      </c>
      <c r="D26" s="184" t="s">
        <v>67</v>
      </c>
      <c r="E26" s="185"/>
      <c r="F26" s="185"/>
      <c r="G26" s="189"/>
      <c r="H26" s="189"/>
      <c r="I26" s="185"/>
      <c r="J26" s="76"/>
      <c r="K26" s="26"/>
      <c r="L26" s="7"/>
    </row>
    <row r="27" spans="2:12" ht="15" x14ac:dyDescent="0.2">
      <c r="B27" s="71"/>
      <c r="C27" s="187"/>
      <c r="D27" s="185"/>
      <c r="E27" s="185"/>
      <c r="F27" s="185"/>
      <c r="G27" s="189"/>
      <c r="H27" s="189"/>
      <c r="I27" s="185"/>
      <c r="J27" s="76"/>
      <c r="K27" s="26"/>
      <c r="L27" s="7"/>
    </row>
    <row r="28" spans="2:12" ht="15" x14ac:dyDescent="0.2">
      <c r="B28" s="71"/>
      <c r="C28" s="187"/>
      <c r="D28" s="185" t="s">
        <v>14</v>
      </c>
      <c r="E28" s="185"/>
      <c r="F28" s="185"/>
      <c r="G28" s="189"/>
      <c r="H28" s="189"/>
      <c r="I28" s="185"/>
      <c r="J28" s="76"/>
      <c r="K28" s="26"/>
      <c r="L28" s="7"/>
    </row>
    <row r="29" spans="2:12" ht="15" x14ac:dyDescent="0.2">
      <c r="B29" s="71"/>
      <c r="C29" s="187"/>
      <c r="D29" s="185"/>
      <c r="E29" s="185"/>
      <c r="F29" s="185"/>
      <c r="G29" s="189"/>
      <c r="H29" s="189"/>
      <c r="I29" s="185"/>
      <c r="J29" s="76"/>
      <c r="K29" s="26"/>
      <c r="L29" s="7"/>
    </row>
    <row r="30" spans="2:12" ht="15" x14ac:dyDescent="0.2">
      <c r="B30" s="71"/>
      <c r="C30" s="211" t="s">
        <v>69</v>
      </c>
      <c r="D30" s="184" t="s">
        <v>16</v>
      </c>
      <c r="E30" s="185"/>
      <c r="F30" s="185"/>
      <c r="G30" s="189"/>
      <c r="H30" s="189"/>
      <c r="I30" s="185"/>
      <c r="J30" s="76"/>
      <c r="K30" s="26"/>
      <c r="L30" s="7"/>
    </row>
    <row r="31" spans="2:12" ht="15" x14ac:dyDescent="0.2">
      <c r="B31" s="71"/>
      <c r="C31" s="211"/>
      <c r="D31" s="183"/>
      <c r="E31" s="185"/>
      <c r="F31" s="185"/>
      <c r="G31" s="189"/>
      <c r="H31" s="189"/>
      <c r="I31" s="185"/>
      <c r="J31" s="76"/>
      <c r="K31" s="26"/>
      <c r="L31" s="7"/>
    </row>
    <row r="32" spans="2:12" ht="15" x14ac:dyDescent="0.2">
      <c r="B32" s="71"/>
      <c r="C32" s="211"/>
      <c r="D32" s="185" t="s">
        <v>282</v>
      </c>
      <c r="E32" s="185"/>
      <c r="F32" s="185"/>
      <c r="G32" s="189"/>
      <c r="H32" s="189"/>
      <c r="I32" s="185"/>
      <c r="J32" s="76"/>
      <c r="K32" s="26"/>
      <c r="L32" s="7"/>
    </row>
    <row r="33" spans="2:14" ht="15" x14ac:dyDescent="0.2">
      <c r="B33" s="71"/>
      <c r="C33" s="187"/>
      <c r="D33" s="185"/>
      <c r="E33" s="185"/>
      <c r="F33" s="185"/>
      <c r="G33" s="189"/>
      <c r="H33" s="189"/>
      <c r="I33" s="185"/>
      <c r="J33" s="76"/>
      <c r="K33" s="26"/>
      <c r="L33" s="7"/>
    </row>
    <row r="34" spans="2:14" ht="15" x14ac:dyDescent="0.2">
      <c r="B34" s="71"/>
      <c r="C34" s="211" t="s">
        <v>17</v>
      </c>
      <c r="D34" s="184" t="s">
        <v>66</v>
      </c>
      <c r="E34" s="190"/>
      <c r="F34" s="185"/>
      <c r="G34" s="189"/>
      <c r="H34" s="189"/>
      <c r="I34" s="185"/>
      <c r="J34" s="76"/>
      <c r="K34" s="26"/>
      <c r="L34" s="7"/>
    </row>
    <row r="35" spans="2:14" ht="15" x14ac:dyDescent="0.2">
      <c r="B35" s="71"/>
      <c r="C35" s="187"/>
      <c r="D35" s="190"/>
      <c r="E35" s="190"/>
      <c r="F35" s="190"/>
      <c r="G35" s="190"/>
      <c r="H35" s="189"/>
      <c r="I35" s="185"/>
      <c r="J35" s="76"/>
      <c r="K35" s="26"/>
      <c r="L35" s="7"/>
    </row>
    <row r="36" spans="2:14" ht="15" x14ac:dyDescent="0.2">
      <c r="B36" s="71"/>
      <c r="C36" s="187"/>
      <c r="D36" s="188"/>
      <c r="E36" s="188"/>
      <c r="F36" s="189"/>
      <c r="G36" s="190"/>
      <c r="H36" s="189"/>
      <c r="I36" s="185"/>
      <c r="J36" s="76"/>
      <c r="K36" s="26"/>
      <c r="L36" s="7"/>
    </row>
    <row r="37" spans="2:14" ht="15" x14ac:dyDescent="0.2">
      <c r="B37" s="71"/>
      <c r="C37" s="211" t="s">
        <v>18</v>
      </c>
      <c r="D37" s="184" t="s">
        <v>70</v>
      </c>
      <c r="E37" s="185"/>
      <c r="F37" s="185"/>
      <c r="G37" s="191"/>
      <c r="H37" s="190"/>
      <c r="I37" s="190"/>
      <c r="J37" s="76"/>
      <c r="K37" s="26"/>
    </row>
    <row r="38" spans="2:14" ht="15" x14ac:dyDescent="0.2">
      <c r="B38" s="71"/>
      <c r="C38" s="187"/>
      <c r="D38" s="185"/>
      <c r="E38" s="185"/>
      <c r="F38" s="190"/>
      <c r="G38" s="189"/>
      <c r="H38" s="190"/>
      <c r="I38" s="190"/>
      <c r="J38" s="76"/>
      <c r="K38" s="26"/>
    </row>
    <row r="39" spans="2:14" ht="15" x14ac:dyDescent="0.2">
      <c r="B39" s="71"/>
      <c r="C39" s="187"/>
      <c r="D39" s="185" t="s">
        <v>15</v>
      </c>
      <c r="E39" s="190"/>
      <c r="F39" s="190"/>
      <c r="G39" s="189"/>
      <c r="H39" s="189"/>
      <c r="I39" s="185"/>
      <c r="J39" s="76"/>
      <c r="K39" s="26"/>
    </row>
    <row r="40" spans="2:14" ht="15" x14ac:dyDescent="0.2">
      <c r="B40" s="71"/>
      <c r="C40" s="187"/>
      <c r="D40" s="185"/>
      <c r="E40" s="185"/>
      <c r="F40" s="190"/>
      <c r="G40" s="189"/>
      <c r="H40" s="189"/>
      <c r="I40" s="185"/>
      <c r="J40" s="76"/>
      <c r="K40" s="26"/>
      <c r="N40" s="150"/>
    </row>
    <row r="41" spans="2:14" ht="15" x14ac:dyDescent="0.2">
      <c r="B41" s="71"/>
      <c r="C41" s="185"/>
      <c r="D41" s="185" t="s">
        <v>71</v>
      </c>
      <c r="E41" s="190"/>
      <c r="F41" s="190"/>
      <c r="G41" s="190"/>
      <c r="H41" s="190"/>
      <c r="I41" s="189"/>
      <c r="J41" s="76"/>
      <c r="K41" s="26"/>
    </row>
    <row r="42" spans="2:14" ht="15" x14ac:dyDescent="0.2">
      <c r="B42" s="71"/>
      <c r="C42" s="187"/>
      <c r="D42" s="185"/>
      <c r="E42" s="185"/>
      <c r="F42" s="185"/>
      <c r="G42" s="189"/>
      <c r="H42" s="189"/>
      <c r="I42" s="189"/>
      <c r="J42" s="76"/>
      <c r="K42" s="26"/>
    </row>
    <row r="43" spans="2:14" ht="15" x14ac:dyDescent="0.2">
      <c r="B43" s="71"/>
      <c r="C43" s="187"/>
      <c r="D43" s="185" t="s">
        <v>22</v>
      </c>
      <c r="E43" s="185"/>
      <c r="F43" s="185"/>
      <c r="G43" s="189"/>
      <c r="H43" s="190"/>
      <c r="I43" s="189"/>
      <c r="J43" s="76"/>
      <c r="K43" s="26"/>
    </row>
    <row r="44" spans="2:14" ht="15" x14ac:dyDescent="0.2">
      <c r="B44" s="71"/>
      <c r="C44" s="187"/>
      <c r="D44" s="185" t="s">
        <v>23</v>
      </c>
      <c r="E44" s="185"/>
      <c r="F44" s="185"/>
      <c r="G44" s="189"/>
      <c r="H44" s="189"/>
      <c r="I44" s="189"/>
      <c r="J44" s="76"/>
      <c r="K44" s="26"/>
    </row>
    <row r="45" spans="2:14" ht="15" x14ac:dyDescent="0.2">
      <c r="B45" s="71"/>
      <c r="C45" s="187"/>
      <c r="D45" s="185"/>
      <c r="E45" s="192"/>
      <c r="F45" s="185"/>
      <c r="G45" s="189"/>
      <c r="H45" s="189"/>
      <c r="I45" s="189"/>
      <c r="J45" s="76"/>
      <c r="K45" s="26"/>
    </row>
    <row r="46" spans="2:14" ht="15" x14ac:dyDescent="0.2">
      <c r="B46" s="71"/>
      <c r="C46" s="187"/>
      <c r="D46" s="185" t="s">
        <v>24</v>
      </c>
      <c r="E46" s="190"/>
      <c r="F46" s="185"/>
      <c r="G46" s="189"/>
      <c r="H46" s="189"/>
      <c r="I46" s="189"/>
      <c r="J46" s="76"/>
      <c r="K46" s="26"/>
    </row>
    <row r="47" spans="2:14" ht="15" x14ac:dyDescent="0.2">
      <c r="B47" s="71"/>
      <c r="C47" s="187"/>
      <c r="D47" s="185" t="s">
        <v>25</v>
      </c>
      <c r="E47" s="190"/>
      <c r="F47" s="185"/>
      <c r="G47" s="189"/>
      <c r="H47" s="189"/>
      <c r="I47" s="189"/>
      <c r="J47" s="76"/>
      <c r="K47" s="26"/>
    </row>
    <row r="48" spans="2:14" ht="15" x14ac:dyDescent="0.2">
      <c r="B48" s="71"/>
      <c r="C48" s="187"/>
      <c r="D48" s="192"/>
      <c r="E48" s="190"/>
      <c r="F48" s="185"/>
      <c r="G48" s="189"/>
      <c r="H48" s="189"/>
      <c r="I48" s="189"/>
      <c r="J48" s="76"/>
      <c r="K48" s="26"/>
    </row>
    <row r="49" spans="2:13" ht="15" x14ac:dyDescent="0.2">
      <c r="B49" s="71"/>
      <c r="C49" s="187"/>
      <c r="D49" s="190" t="s">
        <v>26</v>
      </c>
      <c r="E49" s="190"/>
      <c r="F49" s="190"/>
      <c r="G49" s="189"/>
      <c r="H49" s="189"/>
      <c r="I49" s="190"/>
      <c r="J49" s="76"/>
      <c r="K49" s="26"/>
    </row>
    <row r="50" spans="2:13" ht="15" x14ac:dyDescent="0.2">
      <c r="B50" s="71"/>
      <c r="C50" s="187"/>
      <c r="D50" s="185" t="s">
        <v>27</v>
      </c>
      <c r="E50" s="188"/>
      <c r="F50" s="190"/>
      <c r="G50" s="189"/>
      <c r="H50" s="189"/>
      <c r="I50" s="189"/>
      <c r="J50" s="76"/>
      <c r="K50" s="26"/>
    </row>
    <row r="51" spans="2:13" ht="15" x14ac:dyDescent="0.2">
      <c r="B51" s="71"/>
      <c r="C51" s="187"/>
      <c r="D51" s="190" t="s">
        <v>28</v>
      </c>
      <c r="E51" s="190"/>
      <c r="F51" s="190"/>
      <c r="G51" s="189"/>
      <c r="H51" s="189"/>
      <c r="I51" s="189"/>
      <c r="J51" s="76"/>
      <c r="K51" s="26"/>
      <c r="L51" s="6"/>
    </row>
    <row r="52" spans="2:13" ht="15" x14ac:dyDescent="0.2">
      <c r="B52" s="71"/>
      <c r="C52" s="187"/>
      <c r="D52" s="185" t="s">
        <v>72</v>
      </c>
      <c r="E52" s="190"/>
      <c r="F52" s="190"/>
      <c r="G52" s="189"/>
      <c r="H52" s="189"/>
      <c r="I52" s="190"/>
      <c r="J52" s="76"/>
      <c r="K52" s="26"/>
    </row>
    <row r="53" spans="2:13" ht="15" x14ac:dyDescent="0.2">
      <c r="B53" s="71"/>
      <c r="C53" s="187"/>
      <c r="D53" s="190"/>
      <c r="E53" s="190"/>
      <c r="F53" s="190"/>
      <c r="G53" s="189"/>
      <c r="H53" s="189"/>
      <c r="I53" s="190"/>
      <c r="J53" s="76"/>
      <c r="K53" s="26"/>
      <c r="L53" s="35"/>
    </row>
    <row r="54" spans="2:13" ht="15" x14ac:dyDescent="0.2">
      <c r="B54" s="71"/>
      <c r="C54" s="187"/>
      <c r="D54" s="192"/>
      <c r="E54" s="190"/>
      <c r="F54" s="190"/>
      <c r="G54" s="189"/>
      <c r="H54" s="189"/>
      <c r="I54" s="190"/>
      <c r="J54" s="76"/>
      <c r="K54" s="26"/>
    </row>
    <row r="55" spans="2:13" ht="15" x14ac:dyDescent="0.2">
      <c r="B55" s="71"/>
      <c r="C55" s="211" t="s">
        <v>19</v>
      </c>
      <c r="D55" s="184" t="s">
        <v>73</v>
      </c>
      <c r="E55" s="185"/>
      <c r="F55" s="185"/>
      <c r="G55" s="185"/>
      <c r="H55" s="193"/>
      <c r="I55" s="190"/>
      <c r="J55" s="76"/>
      <c r="K55" s="26"/>
    </row>
    <row r="56" spans="2:13" ht="15" x14ac:dyDescent="0.2">
      <c r="B56" s="71"/>
      <c r="C56" s="211"/>
      <c r="D56" s="184"/>
      <c r="E56" s="185"/>
      <c r="F56" s="185"/>
      <c r="G56" s="185"/>
      <c r="H56" s="193"/>
      <c r="I56" s="190"/>
      <c r="J56" s="76"/>
      <c r="K56" s="26"/>
    </row>
    <row r="57" spans="2:13" ht="15" x14ac:dyDescent="0.2">
      <c r="B57" s="71"/>
      <c r="C57" s="194"/>
      <c r="D57" s="185" t="s">
        <v>281</v>
      </c>
      <c r="E57" s="183"/>
      <c r="F57" s="185"/>
      <c r="G57" s="185"/>
      <c r="H57" s="193"/>
      <c r="I57" s="190"/>
      <c r="J57" s="76"/>
      <c r="K57" s="26"/>
      <c r="M57" s="6"/>
    </row>
    <row r="58" spans="2:13" ht="10.5" customHeight="1" x14ac:dyDescent="0.2">
      <c r="B58" s="71"/>
      <c r="C58" s="211"/>
      <c r="D58" s="183"/>
      <c r="E58" s="183"/>
      <c r="F58" s="185"/>
      <c r="G58" s="189"/>
      <c r="H58" s="195"/>
      <c r="I58" s="190"/>
      <c r="J58" s="76"/>
      <c r="K58" s="26"/>
      <c r="M58" s="6"/>
    </row>
    <row r="59" spans="2:13" ht="15" x14ac:dyDescent="0.2">
      <c r="B59" s="71"/>
      <c r="C59" s="211"/>
      <c r="D59" s="185"/>
      <c r="E59" s="185"/>
      <c r="F59" s="185"/>
      <c r="G59" s="189"/>
      <c r="H59" s="189"/>
      <c r="I59" s="190"/>
      <c r="J59" s="76"/>
      <c r="K59" s="26"/>
    </row>
    <row r="60" spans="2:13" ht="15" x14ac:dyDescent="0.2">
      <c r="B60" s="71"/>
      <c r="C60" s="211" t="s">
        <v>20</v>
      </c>
      <c r="D60" s="184" t="s">
        <v>74</v>
      </c>
      <c r="E60" s="185"/>
      <c r="F60" s="185"/>
      <c r="G60" s="189"/>
      <c r="H60" s="193"/>
      <c r="I60" s="189"/>
      <c r="J60" s="76"/>
      <c r="K60" s="26"/>
      <c r="M60" s="6"/>
    </row>
    <row r="61" spans="2:13" ht="15" x14ac:dyDescent="0.2">
      <c r="B61" s="71"/>
      <c r="C61" s="211"/>
      <c r="D61" s="184"/>
      <c r="E61" s="185"/>
      <c r="F61" s="185"/>
      <c r="G61" s="189"/>
      <c r="H61" s="193"/>
      <c r="I61" s="189"/>
      <c r="J61" s="76"/>
      <c r="K61" s="26"/>
      <c r="M61" s="6"/>
    </row>
    <row r="62" spans="2:13" ht="14.25" customHeight="1" x14ac:dyDescent="0.2">
      <c r="B62" s="71"/>
      <c r="C62" s="211"/>
      <c r="D62" s="185" t="s">
        <v>29</v>
      </c>
      <c r="E62" s="183"/>
      <c r="F62" s="185"/>
      <c r="G62" s="185"/>
      <c r="H62" s="193"/>
      <c r="I62" s="185"/>
      <c r="J62" s="76"/>
      <c r="K62" s="26"/>
    </row>
    <row r="63" spans="2:13" ht="13.5" customHeight="1" x14ac:dyDescent="0.2">
      <c r="B63" s="71"/>
      <c r="C63" s="186"/>
      <c r="D63" s="185" t="s">
        <v>79</v>
      </c>
      <c r="E63" s="185"/>
      <c r="F63" s="185"/>
      <c r="G63" s="185"/>
      <c r="H63" s="193"/>
      <c r="I63" s="189"/>
      <c r="J63" s="76"/>
      <c r="K63" s="26"/>
    </row>
    <row r="64" spans="2:13" ht="15" hidden="1" x14ac:dyDescent="0.2">
      <c r="B64" s="71"/>
      <c r="C64" s="186"/>
      <c r="D64" s="185"/>
      <c r="E64" s="185"/>
      <c r="F64" s="185"/>
      <c r="G64" s="185"/>
      <c r="H64" s="196"/>
      <c r="I64" s="185"/>
      <c r="J64" s="76"/>
      <c r="K64" s="26"/>
    </row>
    <row r="65" spans="1:14" ht="15" x14ac:dyDescent="0.2">
      <c r="B65" s="71"/>
      <c r="C65" s="186"/>
      <c r="D65" s="185" t="s">
        <v>80</v>
      </c>
      <c r="E65" s="185"/>
      <c r="F65" s="185"/>
      <c r="G65" s="185"/>
      <c r="H65" s="196"/>
      <c r="I65" s="185"/>
      <c r="J65" s="76"/>
      <c r="K65" s="26"/>
    </row>
    <row r="66" spans="1:14" ht="15" hidden="1" x14ac:dyDescent="0.2">
      <c r="B66" s="71"/>
      <c r="C66" s="186"/>
      <c r="D66" s="185"/>
      <c r="E66" s="185"/>
      <c r="F66" s="185"/>
      <c r="G66" s="185"/>
      <c r="H66" s="196"/>
      <c r="I66" s="185"/>
      <c r="J66" s="76"/>
      <c r="K66" s="26"/>
    </row>
    <row r="67" spans="1:14" ht="15" x14ac:dyDescent="0.2">
      <c r="B67" s="71"/>
      <c r="C67" s="186"/>
      <c r="D67" s="185"/>
      <c r="E67" s="185"/>
      <c r="F67" s="185"/>
      <c r="G67" s="185"/>
      <c r="H67" s="193"/>
      <c r="I67" s="185"/>
      <c r="J67" s="76"/>
      <c r="K67" s="26"/>
    </row>
    <row r="68" spans="1:14" ht="17.25" customHeight="1" x14ac:dyDescent="0.2">
      <c r="B68" s="71"/>
      <c r="C68" s="211"/>
      <c r="D68" s="185" t="s">
        <v>75</v>
      </c>
      <c r="E68" s="183"/>
      <c r="F68" s="190"/>
      <c r="G68" s="197"/>
      <c r="H68" s="198"/>
      <c r="I68" s="199"/>
      <c r="J68" s="76"/>
      <c r="K68" s="26"/>
      <c r="N68" s="6"/>
    </row>
    <row r="69" spans="1:14" ht="12" customHeight="1" x14ac:dyDescent="0.2">
      <c r="B69" s="71"/>
      <c r="C69" s="211"/>
      <c r="D69" s="185" t="s">
        <v>30</v>
      </c>
      <c r="E69" s="183"/>
      <c r="F69" s="190"/>
      <c r="G69" s="197"/>
      <c r="H69" s="198"/>
      <c r="I69" s="199"/>
      <c r="J69" s="76"/>
      <c r="K69" s="26"/>
      <c r="N69" s="6"/>
    </row>
    <row r="70" spans="1:14" ht="15" x14ac:dyDescent="0.2">
      <c r="B70" s="71"/>
      <c r="C70" s="186"/>
      <c r="D70" s="185" t="s">
        <v>31</v>
      </c>
      <c r="E70" s="183"/>
      <c r="F70" s="200"/>
      <c r="G70" s="189"/>
      <c r="H70" s="201"/>
      <c r="I70" s="185"/>
      <c r="J70" s="76"/>
      <c r="K70" s="26"/>
      <c r="L70" s="33"/>
    </row>
    <row r="71" spans="1:14" ht="15" x14ac:dyDescent="0.2">
      <c r="B71" s="71"/>
      <c r="C71" s="186"/>
      <c r="D71" s="185"/>
      <c r="E71" s="185"/>
      <c r="F71" s="189"/>
      <c r="G71" s="185"/>
      <c r="H71" s="190"/>
      <c r="I71" s="202"/>
      <c r="J71" s="76"/>
      <c r="K71" s="26"/>
      <c r="L71" s="33"/>
    </row>
    <row r="72" spans="1:14" ht="17.25" customHeight="1" x14ac:dyDescent="0.2">
      <c r="B72" s="71"/>
      <c r="C72" s="211" t="s">
        <v>21</v>
      </c>
      <c r="D72" s="203" t="s">
        <v>76</v>
      </c>
      <c r="E72" s="185"/>
      <c r="F72" s="190"/>
      <c r="G72" s="189"/>
      <c r="H72" s="204"/>
      <c r="I72" s="204"/>
      <c r="J72" s="76"/>
      <c r="K72" s="26"/>
    </row>
    <row r="73" spans="1:14" ht="14.25" customHeight="1" x14ac:dyDescent="0.2">
      <c r="A73" s="7"/>
      <c r="B73" s="71"/>
      <c r="C73" s="185"/>
      <c r="D73" s="194"/>
      <c r="E73" s="185"/>
      <c r="F73" s="190"/>
      <c r="G73" s="189"/>
      <c r="H73" s="204"/>
      <c r="I73" s="204"/>
      <c r="J73" s="76"/>
      <c r="K73" s="26"/>
    </row>
    <row r="74" spans="1:14" ht="15" x14ac:dyDescent="0.2">
      <c r="B74" s="71"/>
      <c r="C74" s="185"/>
      <c r="D74" s="185" t="s">
        <v>32</v>
      </c>
      <c r="E74" s="185"/>
      <c r="F74" s="201"/>
      <c r="G74" s="189"/>
      <c r="H74" s="204"/>
      <c r="I74" s="204"/>
      <c r="J74" s="76"/>
      <c r="K74" s="26"/>
    </row>
    <row r="75" spans="1:14" ht="15.75" customHeight="1" x14ac:dyDescent="0.2">
      <c r="A75" s="7"/>
      <c r="B75" s="71"/>
      <c r="C75" s="185"/>
      <c r="D75" s="185" t="s">
        <v>33</v>
      </c>
      <c r="E75" s="185"/>
      <c r="F75" s="190"/>
      <c r="G75" s="189"/>
      <c r="H75" s="205"/>
      <c r="I75" s="204"/>
      <c r="J75" s="76"/>
      <c r="K75" s="26"/>
    </row>
    <row r="76" spans="1:14" ht="15" x14ac:dyDescent="0.2">
      <c r="A76" s="7"/>
      <c r="B76" s="71"/>
      <c r="C76" s="185"/>
      <c r="D76" s="185"/>
      <c r="E76" s="185"/>
      <c r="F76" s="190"/>
      <c r="G76" s="189"/>
      <c r="H76" s="204"/>
      <c r="I76" s="204"/>
      <c r="J76" s="76"/>
      <c r="K76" s="26"/>
    </row>
    <row r="77" spans="1:14" ht="15" hidden="1" x14ac:dyDescent="0.2">
      <c r="B77" s="71"/>
      <c r="C77" s="185"/>
      <c r="D77" s="185"/>
      <c r="E77" s="185"/>
      <c r="F77" s="190"/>
      <c r="G77" s="189"/>
      <c r="H77" s="204"/>
      <c r="I77" s="204"/>
      <c r="J77" s="76"/>
      <c r="K77" s="26"/>
    </row>
    <row r="78" spans="1:14" ht="15" x14ac:dyDescent="0.2">
      <c r="B78" s="71"/>
      <c r="C78" s="185"/>
      <c r="D78" s="185" t="s">
        <v>34</v>
      </c>
      <c r="E78" s="185"/>
      <c r="F78" s="190"/>
      <c r="G78" s="206"/>
      <c r="H78" s="204"/>
      <c r="I78" s="204"/>
      <c r="J78" s="76"/>
      <c r="K78" s="26"/>
    </row>
    <row r="79" spans="1:14" ht="15" x14ac:dyDescent="0.2">
      <c r="B79" s="71"/>
      <c r="C79" s="185"/>
      <c r="D79" s="185" t="s">
        <v>77</v>
      </c>
      <c r="E79" s="185"/>
      <c r="F79" s="190"/>
      <c r="G79" s="189"/>
      <c r="H79" s="204"/>
      <c r="I79" s="204"/>
      <c r="J79" s="76"/>
      <c r="K79" s="26"/>
    </row>
    <row r="80" spans="1:14" ht="15" x14ac:dyDescent="0.2">
      <c r="B80" s="71"/>
      <c r="C80" s="185"/>
      <c r="D80" s="185" t="s">
        <v>78</v>
      </c>
      <c r="E80" s="185"/>
      <c r="F80" s="190"/>
      <c r="G80" s="189"/>
      <c r="H80" s="204"/>
      <c r="I80" s="204"/>
      <c r="J80" s="76"/>
      <c r="K80" s="26"/>
    </row>
    <row r="81" spans="2:13" ht="15" x14ac:dyDescent="0.2">
      <c r="B81" s="71"/>
      <c r="C81" s="190"/>
      <c r="D81" s="190"/>
      <c r="E81" s="185"/>
      <c r="F81" s="190"/>
      <c r="G81" s="207"/>
      <c r="H81" s="207"/>
      <c r="I81" s="207"/>
      <c r="J81" s="76"/>
      <c r="K81" s="26"/>
    </row>
    <row r="82" spans="2:13" ht="15" x14ac:dyDescent="0.2">
      <c r="B82" s="71"/>
      <c r="C82" s="190"/>
      <c r="D82" s="190" t="s">
        <v>35</v>
      </c>
      <c r="E82" s="185"/>
      <c r="F82" s="185"/>
      <c r="G82" s="204"/>
      <c r="H82" s="204"/>
      <c r="I82" s="204"/>
      <c r="J82" s="76"/>
      <c r="K82" s="26"/>
    </row>
    <row r="83" spans="2:13" ht="15" x14ac:dyDescent="0.2">
      <c r="B83" s="71"/>
      <c r="C83" s="190"/>
      <c r="D83" s="190" t="s">
        <v>36</v>
      </c>
      <c r="E83" s="185"/>
      <c r="F83" s="185"/>
      <c r="G83" s="204"/>
      <c r="H83" s="204"/>
      <c r="I83" s="204"/>
      <c r="J83" s="76"/>
      <c r="K83" s="26"/>
    </row>
    <row r="84" spans="2:13" ht="15" x14ac:dyDescent="0.2">
      <c r="B84" s="71"/>
      <c r="C84" s="190"/>
      <c r="D84" s="190"/>
      <c r="E84" s="185"/>
      <c r="F84" s="185"/>
      <c r="G84" s="204"/>
      <c r="H84" s="204"/>
      <c r="I84" s="204"/>
      <c r="J84" s="76"/>
      <c r="K84" s="26"/>
    </row>
    <row r="85" spans="2:13" ht="15.75" thickBot="1" x14ac:dyDescent="0.25">
      <c r="B85" s="90"/>
      <c r="C85" s="208"/>
      <c r="D85" s="208"/>
      <c r="E85" s="209"/>
      <c r="F85" s="209"/>
      <c r="G85" s="210"/>
      <c r="H85" s="210"/>
      <c r="I85" s="210"/>
      <c r="J85" s="92"/>
      <c r="K85" s="26"/>
    </row>
    <row r="86" spans="2:13" ht="15" thickTop="1" x14ac:dyDescent="0.2">
      <c r="C86" s="53"/>
    </row>
    <row r="87" spans="2:13" x14ac:dyDescent="0.2">
      <c r="H87" s="22"/>
    </row>
    <row r="88" spans="2:13" x14ac:dyDescent="0.2">
      <c r="H88" s="22"/>
    </row>
    <row r="89" spans="2:13" x14ac:dyDescent="0.2">
      <c r="D89" s="36"/>
      <c r="E89" s="39"/>
      <c r="F89" s="8"/>
      <c r="G89" s="37"/>
      <c r="H89" s="26"/>
    </row>
    <row r="90" spans="2:13" x14ac:dyDescent="0.2">
      <c r="D90" s="36"/>
      <c r="E90" s="39"/>
      <c r="F90" s="8"/>
      <c r="G90" s="37"/>
      <c r="H90" s="26"/>
      <c r="M90" s="65"/>
    </row>
    <row r="91" spans="2:13" x14ac:dyDescent="0.2">
      <c r="H91" s="41"/>
      <c r="M91" s="65"/>
    </row>
    <row r="92" spans="2:13" x14ac:dyDescent="0.2">
      <c r="H92" s="41"/>
      <c r="M92" s="65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ht="15" x14ac:dyDescent="0.2">
      <c r="H98" s="41"/>
      <c r="M98" s="149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1"/>
      <c r="M102" s="65"/>
    </row>
    <row r="103" spans="8:13" x14ac:dyDescent="0.2">
      <c r="H103" s="42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6"/>
  <sheetViews>
    <sheetView tabSelected="1" zoomScale="142" zoomScaleNormal="142" workbookViewId="0">
      <selection activeCell="M10" sqref="M10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62"/>
      <c r="D3" s="263"/>
      <c r="E3" s="263"/>
      <c r="F3" s="263"/>
      <c r="G3" s="263"/>
      <c r="H3" s="263"/>
      <c r="I3" s="263"/>
      <c r="J3" s="263"/>
      <c r="K3" s="264"/>
    </row>
    <row r="4" spans="3:11" x14ac:dyDescent="0.2">
      <c r="C4" s="265"/>
      <c r="D4" s="373"/>
      <c r="E4" s="373"/>
      <c r="F4" s="373"/>
      <c r="G4" s="373"/>
      <c r="H4" s="373"/>
      <c r="I4" s="373"/>
      <c r="J4" s="373"/>
      <c r="K4" s="266"/>
    </row>
    <row r="5" spans="3:11" x14ac:dyDescent="0.2">
      <c r="C5" s="265"/>
      <c r="D5" s="373"/>
      <c r="E5" s="373"/>
      <c r="F5" s="373"/>
      <c r="G5" s="373"/>
      <c r="H5" s="373"/>
      <c r="I5" s="373"/>
      <c r="J5" s="373"/>
      <c r="K5" s="266"/>
    </row>
    <row r="6" spans="3:11" x14ac:dyDescent="0.2">
      <c r="C6" s="367" t="s">
        <v>226</v>
      </c>
      <c r="D6" s="368"/>
      <c r="E6" s="368"/>
      <c r="F6" s="368"/>
      <c r="G6" s="368"/>
      <c r="H6" s="368"/>
      <c r="I6" s="368"/>
      <c r="J6" s="368"/>
      <c r="K6" s="369"/>
    </row>
    <row r="7" spans="3:11" x14ac:dyDescent="0.2">
      <c r="C7" s="367" t="s">
        <v>262</v>
      </c>
      <c r="D7" s="368"/>
      <c r="E7" s="368"/>
      <c r="F7" s="368"/>
      <c r="G7" s="368"/>
      <c r="H7" s="368"/>
      <c r="I7" s="368"/>
      <c r="J7" s="368"/>
      <c r="K7" s="369"/>
    </row>
    <row r="8" spans="3:11" x14ac:dyDescent="0.2">
      <c r="C8" s="367" t="s">
        <v>271</v>
      </c>
      <c r="D8" s="368"/>
      <c r="E8" s="368"/>
      <c r="F8" s="368"/>
      <c r="G8" s="368"/>
      <c r="H8" s="368"/>
      <c r="I8" s="368"/>
      <c r="J8" s="368"/>
      <c r="K8" s="369"/>
    </row>
    <row r="9" spans="3:11" x14ac:dyDescent="0.2">
      <c r="C9" s="367" t="s">
        <v>202</v>
      </c>
      <c r="D9" s="368"/>
      <c r="E9" s="368"/>
      <c r="F9" s="368"/>
      <c r="G9" s="368"/>
      <c r="H9" s="368"/>
      <c r="I9" s="368"/>
      <c r="J9" s="368"/>
      <c r="K9" s="369"/>
    </row>
    <row r="10" spans="3:11" ht="15.75" thickBot="1" x14ac:dyDescent="0.25">
      <c r="C10" s="370"/>
      <c r="D10" s="371"/>
      <c r="E10" s="371"/>
      <c r="F10" s="371"/>
      <c r="G10" s="371"/>
      <c r="H10" s="371"/>
      <c r="I10" s="371"/>
      <c r="J10" s="371"/>
      <c r="K10" s="372"/>
    </row>
    <row r="11" spans="3:11" ht="6" customHeight="1" x14ac:dyDescent="0.2">
      <c r="C11" s="267"/>
      <c r="D11" s="217"/>
      <c r="E11" s="217"/>
      <c r="F11" s="217"/>
      <c r="G11" s="217"/>
      <c r="H11" s="217"/>
      <c r="I11" s="217"/>
      <c r="J11" s="217"/>
      <c r="K11" s="268"/>
    </row>
    <row r="12" spans="3:11" ht="18.600000000000001" customHeight="1" x14ac:dyDescent="0.2">
      <c r="C12" s="267"/>
      <c r="D12" s="50" t="s">
        <v>207</v>
      </c>
      <c r="E12" s="218"/>
      <c r="F12" s="321">
        <v>2019</v>
      </c>
      <c r="G12" s="219"/>
      <c r="H12" s="321">
        <v>2018</v>
      </c>
      <c r="I12" s="214"/>
      <c r="J12" s="219" t="s">
        <v>91</v>
      </c>
      <c r="K12" s="269"/>
    </row>
    <row r="13" spans="3:11" ht="3.6" customHeight="1" x14ac:dyDescent="0.2">
      <c r="C13" s="267"/>
      <c r="D13" s="218"/>
      <c r="E13" s="218"/>
      <c r="F13" s="214"/>
      <c r="G13" s="219"/>
      <c r="H13" s="219"/>
      <c r="I13" s="214"/>
      <c r="J13" s="219"/>
      <c r="K13" s="269"/>
    </row>
    <row r="14" spans="3:11" ht="15.6" customHeight="1" x14ac:dyDescent="0.2">
      <c r="C14" s="267"/>
      <c r="D14" s="58" t="s">
        <v>39</v>
      </c>
      <c r="E14" s="214"/>
      <c r="F14" s="214"/>
      <c r="G14" s="214"/>
      <c r="H14" s="220"/>
      <c r="I14" s="214"/>
      <c r="J14" s="214"/>
      <c r="K14" s="269"/>
    </row>
    <row r="15" spans="3:11" x14ac:dyDescent="0.2">
      <c r="C15" s="267"/>
      <c r="D15" s="214" t="s">
        <v>40</v>
      </c>
      <c r="E15" s="214"/>
      <c r="F15" s="215">
        <v>21507919.119999997</v>
      </c>
      <c r="G15" s="214"/>
      <c r="H15" s="215">
        <v>3286319</v>
      </c>
      <c r="I15" s="214"/>
      <c r="J15" s="222">
        <v>1462536.8</v>
      </c>
      <c r="K15" s="269"/>
    </row>
    <row r="16" spans="3:11" x14ac:dyDescent="0.2">
      <c r="C16" s="267"/>
      <c r="D16" s="214" t="s">
        <v>41</v>
      </c>
      <c r="E16" s="214"/>
      <c r="F16" s="215">
        <v>229733522.73000002</v>
      </c>
      <c r="G16" s="214"/>
      <c r="H16" s="215">
        <v>227566570</v>
      </c>
      <c r="I16" s="214"/>
      <c r="J16" s="222"/>
      <c r="K16" s="269"/>
    </row>
    <row r="17" spans="3:11" x14ac:dyDescent="0.2">
      <c r="C17" s="267"/>
      <c r="D17" s="214" t="s">
        <v>42</v>
      </c>
      <c r="E17" s="214"/>
      <c r="F17" s="215">
        <v>2797749.18</v>
      </c>
      <c r="G17" s="214"/>
      <c r="H17" s="215">
        <v>2797749</v>
      </c>
      <c r="I17" s="214"/>
      <c r="J17" s="222"/>
      <c r="K17" s="269"/>
    </row>
    <row r="18" spans="3:11" x14ac:dyDescent="0.2">
      <c r="C18" s="267"/>
      <c r="D18" s="214" t="s">
        <v>65</v>
      </c>
      <c r="E18" s="214"/>
      <c r="F18" s="329">
        <v>372711.27</v>
      </c>
      <c r="G18" s="214"/>
      <c r="H18" s="215">
        <v>14581693</v>
      </c>
      <c r="I18" s="214"/>
      <c r="J18" s="222"/>
      <c r="K18" s="269"/>
    </row>
    <row r="19" spans="3:11" x14ac:dyDescent="0.2">
      <c r="C19" s="267"/>
      <c r="D19" s="214" t="s">
        <v>216</v>
      </c>
      <c r="E19" s="214"/>
      <c r="F19" s="344">
        <v>3047997.08</v>
      </c>
      <c r="G19" s="224"/>
      <c r="H19" s="215">
        <v>2079084</v>
      </c>
      <c r="I19" s="214"/>
      <c r="J19" s="224"/>
      <c r="K19" s="269"/>
    </row>
    <row r="20" spans="3:11" x14ac:dyDescent="0.2">
      <c r="C20" s="267"/>
      <c r="D20" s="214" t="s">
        <v>43</v>
      </c>
      <c r="E20" s="214"/>
      <c r="F20" s="344">
        <v>2396286.79</v>
      </c>
      <c r="G20" s="224"/>
      <c r="H20" s="215">
        <v>7900633</v>
      </c>
      <c r="I20" s="214"/>
      <c r="J20" s="224"/>
      <c r="K20" s="269"/>
    </row>
    <row r="21" spans="3:11" x14ac:dyDescent="0.2">
      <c r="C21" s="267"/>
      <c r="D21" s="214" t="s">
        <v>93</v>
      </c>
      <c r="E21" s="214"/>
      <c r="F21" s="344">
        <v>32729045.09</v>
      </c>
      <c r="G21" s="224"/>
      <c r="H21" s="344">
        <v>70000000</v>
      </c>
      <c r="I21" s="214"/>
      <c r="J21" s="224"/>
      <c r="K21" s="269"/>
    </row>
    <row r="22" spans="3:11" x14ac:dyDescent="0.2">
      <c r="C22" s="267"/>
      <c r="D22" s="214" t="s">
        <v>44</v>
      </c>
      <c r="E22" s="214"/>
      <c r="F22" s="344">
        <v>375693000</v>
      </c>
      <c r="G22" s="224"/>
      <c r="H22" s="215">
        <v>1084798000</v>
      </c>
      <c r="I22" s="214"/>
      <c r="J22" s="224"/>
      <c r="K22" s="269"/>
    </row>
    <row r="23" spans="3:11" x14ac:dyDescent="0.2">
      <c r="C23" s="267"/>
      <c r="D23" s="214" t="s">
        <v>94</v>
      </c>
      <c r="E23" s="214"/>
      <c r="F23" s="345">
        <v>516752000</v>
      </c>
      <c r="G23" s="214"/>
      <c r="H23" s="216">
        <v>701797000</v>
      </c>
      <c r="I23" s="214"/>
      <c r="J23" s="222">
        <f>SUM(J20:J21)</f>
        <v>0</v>
      </c>
      <c r="K23" s="269"/>
    </row>
    <row r="24" spans="3:11" x14ac:dyDescent="0.2">
      <c r="C24" s="267"/>
      <c r="D24" s="181" t="s">
        <v>241</v>
      </c>
      <c r="E24" s="214"/>
      <c r="F24" s="54">
        <f>SUM(F15:F23)</f>
        <v>1185030231.26</v>
      </c>
      <c r="G24" s="214"/>
      <c r="H24" s="261">
        <f>SUM(H15:H23)</f>
        <v>2114807048</v>
      </c>
      <c r="I24" s="214"/>
      <c r="J24" s="214"/>
      <c r="K24" s="269"/>
    </row>
    <row r="25" spans="3:11" x14ac:dyDescent="0.2">
      <c r="C25" s="267"/>
      <c r="D25" s="320"/>
      <c r="E25" s="214"/>
      <c r="F25" s="220"/>
      <c r="G25" s="214"/>
      <c r="H25" s="221"/>
      <c r="I25" s="214"/>
      <c r="J25" s="214"/>
      <c r="K25" s="269"/>
    </row>
    <row r="26" spans="3:11" x14ac:dyDescent="0.2">
      <c r="C26" s="267"/>
      <c r="D26" s="50" t="s">
        <v>48</v>
      </c>
      <c r="E26" s="214"/>
      <c r="F26" s="214"/>
      <c r="G26" s="225"/>
      <c r="H26" s="226"/>
      <c r="I26" s="214"/>
      <c r="J26" s="224">
        <v>399912.37</v>
      </c>
      <c r="K26" s="269"/>
    </row>
    <row r="27" spans="3:11" x14ac:dyDescent="0.2">
      <c r="C27" s="267"/>
      <c r="D27" s="214" t="s">
        <v>45</v>
      </c>
      <c r="E27" s="223"/>
      <c r="F27" s="215">
        <v>474560797.67999995</v>
      </c>
      <c r="G27" s="214"/>
      <c r="H27" s="215">
        <v>484323516</v>
      </c>
      <c r="I27" s="214"/>
      <c r="J27" s="224"/>
      <c r="K27" s="269"/>
    </row>
    <row r="28" spans="3:11" ht="14.45" customHeight="1" x14ac:dyDescent="0.2">
      <c r="C28" s="267"/>
      <c r="D28" s="214" t="s">
        <v>222</v>
      </c>
      <c r="E28" s="214"/>
      <c r="F28" s="231">
        <v>-131263461.08999999</v>
      </c>
      <c r="G28" s="214"/>
      <c r="H28" s="231">
        <v>-121806937</v>
      </c>
      <c r="I28" s="214"/>
      <c r="J28" s="224"/>
      <c r="K28" s="269"/>
    </row>
    <row r="29" spans="3:11" ht="13.9" customHeight="1" x14ac:dyDescent="0.2">
      <c r="C29" s="267"/>
      <c r="D29" s="214" t="s">
        <v>219</v>
      </c>
      <c r="E29" s="214"/>
      <c r="F29" s="229">
        <v>507392.04</v>
      </c>
      <c r="G29" s="214"/>
      <c r="H29" s="334">
        <v>507392</v>
      </c>
      <c r="I29" s="214"/>
      <c r="J29" s="224"/>
      <c r="K29" s="269"/>
    </row>
    <row r="30" spans="3:11" ht="17.25" customHeight="1" x14ac:dyDescent="0.2">
      <c r="C30" s="267"/>
      <c r="D30" s="181" t="s">
        <v>242</v>
      </c>
      <c r="E30" s="227"/>
      <c r="F30" s="212">
        <f>SUM(F27:F29)</f>
        <v>343804728.63</v>
      </c>
      <c r="G30" s="214"/>
      <c r="H30" s="126">
        <f>SUM(H27:H29)</f>
        <v>363023971</v>
      </c>
      <c r="I30" s="214"/>
      <c r="J30" s="224"/>
      <c r="K30" s="269"/>
    </row>
    <row r="31" spans="3:11" ht="17.25" customHeight="1" x14ac:dyDescent="0.2">
      <c r="C31" s="267"/>
      <c r="D31" s="214"/>
      <c r="E31" s="214"/>
      <c r="F31" s="214"/>
      <c r="G31" s="214"/>
      <c r="H31" s="221"/>
      <c r="I31" s="214"/>
      <c r="J31" s="222">
        <f>SUM(J26:J26)</f>
        <v>399912.37</v>
      </c>
      <c r="K31" s="269"/>
    </row>
    <row r="32" spans="3:11" ht="16.149999999999999" customHeight="1" thickBot="1" x14ac:dyDescent="0.25">
      <c r="C32" s="267"/>
      <c r="D32" s="181" t="s">
        <v>56</v>
      </c>
      <c r="E32" s="214"/>
      <c r="F32" s="171">
        <f>+F30+F24</f>
        <v>1528834959.8899999</v>
      </c>
      <c r="G32" s="319"/>
      <c r="H32" s="171">
        <f>+H24+H30</f>
        <v>2477831019</v>
      </c>
      <c r="I32" s="214"/>
      <c r="J32" s="230">
        <f>+J15+J23+J31</f>
        <v>1862449.17</v>
      </c>
      <c r="K32" s="269"/>
    </row>
    <row r="33" spans="3:11" ht="10.9" customHeight="1" thickTop="1" x14ac:dyDescent="0.2">
      <c r="C33" s="267"/>
      <c r="D33" s="214"/>
      <c r="E33" s="214"/>
      <c r="F33" s="214"/>
      <c r="G33" s="214"/>
      <c r="H33" s="222"/>
      <c r="I33" s="214"/>
      <c r="J33" s="214"/>
      <c r="K33" s="269"/>
    </row>
    <row r="34" spans="3:11" ht="16.899999999999999" customHeight="1" x14ac:dyDescent="0.2">
      <c r="C34" s="267"/>
      <c r="D34" s="50" t="s">
        <v>47</v>
      </c>
      <c r="E34" s="214"/>
      <c r="F34" s="331"/>
      <c r="G34" s="224"/>
      <c r="H34" s="220"/>
      <c r="I34" s="214"/>
      <c r="J34" s="229">
        <v>-9259239.8100000005</v>
      </c>
      <c r="K34" s="269"/>
    </row>
    <row r="35" spans="3:11" ht="17.45" customHeight="1" x14ac:dyDescent="0.2">
      <c r="C35" s="267"/>
      <c r="D35" s="223" t="s">
        <v>53</v>
      </c>
      <c r="E35" s="214"/>
      <c r="F35" s="222"/>
      <c r="G35" s="214"/>
      <c r="H35" s="214"/>
      <c r="I35" s="214"/>
      <c r="J35" s="224"/>
      <c r="K35" s="269"/>
    </row>
    <row r="36" spans="3:11" ht="12.6" customHeight="1" x14ac:dyDescent="0.2">
      <c r="C36" s="270"/>
      <c r="D36" s="214" t="s">
        <v>51</v>
      </c>
      <c r="E36" s="223"/>
      <c r="F36" s="232">
        <v>5229792.38</v>
      </c>
      <c r="G36" s="214"/>
      <c r="H36" s="232">
        <v>16561945</v>
      </c>
      <c r="I36" s="214"/>
      <c r="J36" s="214"/>
      <c r="K36" s="269"/>
    </row>
    <row r="37" spans="3:11" ht="13.9" customHeight="1" x14ac:dyDescent="0.2">
      <c r="C37" s="270"/>
      <c r="D37" s="214" t="s">
        <v>50</v>
      </c>
      <c r="E37" s="223"/>
      <c r="F37" s="232">
        <v>9755297.1099999994</v>
      </c>
      <c r="G37" s="219"/>
      <c r="H37" s="232">
        <v>10599722</v>
      </c>
      <c r="I37" s="214"/>
      <c r="J37" s="219" t="s">
        <v>91</v>
      </c>
      <c r="K37" s="269"/>
    </row>
    <row r="38" spans="3:11" ht="12.6" customHeight="1" x14ac:dyDescent="0.2">
      <c r="C38" s="270"/>
      <c r="D38" s="214" t="s">
        <v>153</v>
      </c>
      <c r="E38" s="223"/>
      <c r="F38" s="233">
        <v>30466.85</v>
      </c>
      <c r="G38" s="219"/>
      <c r="H38" s="233">
        <v>10822446</v>
      </c>
      <c r="I38" s="214"/>
      <c r="J38" s="219"/>
      <c r="K38" s="269"/>
    </row>
    <row r="39" spans="3:11" ht="15" customHeight="1" x14ac:dyDescent="0.2">
      <c r="C39" s="270"/>
      <c r="D39" s="181" t="s">
        <v>239</v>
      </c>
      <c r="E39" s="214"/>
      <c r="F39" s="54">
        <f>SUM(F36:F38)</f>
        <v>15015556.339999998</v>
      </c>
      <c r="G39" s="224"/>
      <c r="H39" s="59">
        <f>SUM(H36:H38)</f>
        <v>37984113</v>
      </c>
      <c r="I39" s="214"/>
      <c r="J39" s="224"/>
      <c r="K39" s="269"/>
    </row>
    <row r="40" spans="3:11" ht="12" customHeight="1" x14ac:dyDescent="0.2">
      <c r="C40" s="270"/>
      <c r="D40" s="214"/>
      <c r="E40" s="214"/>
      <c r="F40" s="214"/>
      <c r="G40" s="224"/>
      <c r="H40" s="224"/>
      <c r="I40" s="214"/>
      <c r="J40" s="224"/>
      <c r="K40" s="269"/>
    </row>
    <row r="41" spans="3:11" x14ac:dyDescent="0.2">
      <c r="C41" s="270"/>
      <c r="D41" s="50" t="s">
        <v>52</v>
      </c>
      <c r="E41" s="214"/>
      <c r="F41" s="214"/>
      <c r="G41" s="224"/>
      <c r="H41" s="224"/>
      <c r="I41" s="214"/>
      <c r="J41" s="224"/>
      <c r="K41" s="269"/>
    </row>
    <row r="42" spans="3:11" x14ac:dyDescent="0.2">
      <c r="C42" s="270"/>
      <c r="D42" s="214" t="s">
        <v>49</v>
      </c>
      <c r="E42" s="223"/>
      <c r="F42" s="232">
        <v>696175363.91999996</v>
      </c>
      <c r="G42" s="224"/>
      <c r="H42" s="224">
        <v>1309135397</v>
      </c>
      <c r="I42" s="214"/>
      <c r="J42" s="224"/>
      <c r="K42" s="269"/>
    </row>
    <row r="43" spans="3:11" ht="12.6" customHeight="1" x14ac:dyDescent="0.2">
      <c r="C43" s="270"/>
      <c r="D43" s="214" t="s">
        <v>191</v>
      </c>
      <c r="E43" s="223"/>
      <c r="F43" s="232">
        <v>4440274.99</v>
      </c>
      <c r="G43" s="224"/>
      <c r="H43" s="224">
        <v>3229173</v>
      </c>
      <c r="I43" s="214"/>
      <c r="J43" s="224"/>
      <c r="K43" s="269"/>
    </row>
    <row r="44" spans="3:11" ht="12.6" customHeight="1" x14ac:dyDescent="0.2">
      <c r="C44" s="270"/>
      <c r="D44" s="214" t="s">
        <v>192</v>
      </c>
      <c r="E44" s="223"/>
      <c r="F44" s="233">
        <v>421652000</v>
      </c>
      <c r="G44" s="224"/>
      <c r="H44" s="229">
        <v>701797000</v>
      </c>
      <c r="I44" s="214"/>
      <c r="J44" s="224"/>
      <c r="K44" s="269"/>
    </row>
    <row r="45" spans="3:11" ht="14.45" customHeight="1" x14ac:dyDescent="0.2">
      <c r="C45" s="270"/>
      <c r="D45" s="181" t="s">
        <v>227</v>
      </c>
      <c r="E45" s="214"/>
      <c r="F45" s="54">
        <f>SUM(F42:F44)</f>
        <v>1122267638.9099998</v>
      </c>
      <c r="G45" s="224"/>
      <c r="H45" s="54">
        <f>SUM(H42:H44)</f>
        <v>2014161570</v>
      </c>
      <c r="I45" s="214"/>
      <c r="J45" s="224"/>
      <c r="K45" s="269"/>
    </row>
    <row r="46" spans="3:11" ht="6.6" customHeight="1" x14ac:dyDescent="0.2">
      <c r="C46" s="270"/>
      <c r="D46" s="320"/>
      <c r="E46" s="214"/>
      <c r="F46" s="220"/>
      <c r="G46" s="224"/>
      <c r="H46" s="244"/>
      <c r="I46" s="214"/>
      <c r="J46" s="224"/>
      <c r="K46" s="269"/>
    </row>
    <row r="47" spans="3:11" ht="18.75" customHeight="1" thickBot="1" x14ac:dyDescent="0.25">
      <c r="C47" s="270"/>
      <c r="D47" s="181" t="s">
        <v>57</v>
      </c>
      <c r="E47" s="227"/>
      <c r="F47" s="247">
        <f>+F39+F45</f>
        <v>1137283195.2499998</v>
      </c>
      <c r="G47" s="224"/>
      <c r="H47" s="247">
        <f>+H39+H45</f>
        <v>2052145683</v>
      </c>
      <c r="I47" s="214"/>
      <c r="J47" s="224"/>
      <c r="K47" s="269"/>
    </row>
    <row r="48" spans="3:11" ht="10.9" customHeight="1" thickTop="1" x14ac:dyDescent="0.2">
      <c r="C48" s="270"/>
      <c r="D48" s="245"/>
      <c r="E48" s="214"/>
      <c r="F48" s="214"/>
      <c r="G48" s="222"/>
      <c r="H48" s="228"/>
      <c r="I48" s="214"/>
      <c r="J48" s="222" t="e">
        <f>+#REF!+#REF!+#REF!</f>
        <v>#REF!</v>
      </c>
      <c r="K48" s="269"/>
    </row>
    <row r="49" spans="3:11" ht="13.9" customHeight="1" x14ac:dyDescent="0.2">
      <c r="C49" s="270"/>
      <c r="D49" s="58" t="s">
        <v>228</v>
      </c>
      <c r="E49" s="214"/>
      <c r="F49" s="224"/>
      <c r="G49" s="224"/>
      <c r="H49" s="214"/>
      <c r="I49" s="214"/>
      <c r="J49" s="214"/>
      <c r="K49" s="269"/>
    </row>
    <row r="50" spans="3:11" x14ac:dyDescent="0.2">
      <c r="C50" s="270"/>
      <c r="D50" s="214" t="s">
        <v>62</v>
      </c>
      <c r="E50" s="214"/>
      <c r="F50" s="215">
        <v>101467631.81999999</v>
      </c>
      <c r="G50" s="224"/>
      <c r="H50" s="215">
        <v>111885323.45999999</v>
      </c>
      <c r="I50" s="214"/>
      <c r="J50" s="229">
        <v>53367236.979999997</v>
      </c>
      <c r="K50" s="269"/>
    </row>
    <row r="51" spans="3:11" x14ac:dyDescent="0.2">
      <c r="C51" s="270"/>
      <c r="D51" s="214" t="s">
        <v>229</v>
      </c>
      <c r="E51" s="214"/>
      <c r="F51" s="215">
        <v>313800012.92999995</v>
      </c>
      <c r="G51" s="224"/>
      <c r="H51" s="215">
        <v>271188543</v>
      </c>
      <c r="I51" s="214"/>
      <c r="J51" s="224"/>
      <c r="K51" s="269"/>
    </row>
    <row r="52" spans="3:11" x14ac:dyDescent="0.2">
      <c r="C52" s="270"/>
      <c r="D52" s="214" t="s">
        <v>54</v>
      </c>
      <c r="E52" s="214"/>
      <c r="F52" s="216">
        <v>-23715880.109999999</v>
      </c>
      <c r="G52" s="224"/>
      <c r="H52" s="325">
        <v>42611470</v>
      </c>
      <c r="I52" s="214"/>
      <c r="J52" s="224"/>
      <c r="K52" s="269"/>
    </row>
    <row r="53" spans="3:11" x14ac:dyDescent="0.2">
      <c r="C53" s="270"/>
      <c r="D53" s="181" t="s">
        <v>63</v>
      </c>
      <c r="E53" s="214"/>
      <c r="F53" s="252">
        <f>SUM(F50:F52)</f>
        <v>391551764.63999993</v>
      </c>
      <c r="G53" s="224"/>
      <c r="H53" s="322">
        <f>SUM(H50:H52)</f>
        <v>425685336.45999998</v>
      </c>
      <c r="I53" s="214"/>
      <c r="J53" s="224"/>
      <c r="K53" s="269"/>
    </row>
    <row r="54" spans="3:11" x14ac:dyDescent="0.2">
      <c r="C54" s="270"/>
      <c r="D54" s="214"/>
      <c r="E54" s="214"/>
      <c r="F54" s="224"/>
      <c r="G54" s="224"/>
      <c r="H54" s="224"/>
      <c r="I54" s="214"/>
      <c r="J54" s="214"/>
      <c r="K54" s="269"/>
    </row>
    <row r="55" spans="3:11" ht="15.75" thickBot="1" x14ac:dyDescent="0.25">
      <c r="C55" s="270"/>
      <c r="D55" s="181" t="s">
        <v>64</v>
      </c>
      <c r="E55" s="213"/>
      <c r="F55" s="171">
        <f>+F53+F47</f>
        <v>1528834959.8899996</v>
      </c>
      <c r="G55" s="62"/>
      <c r="H55" s="171">
        <f>+H53+H47</f>
        <v>2477831019.46</v>
      </c>
      <c r="I55" s="214"/>
      <c r="J55" s="230" t="e">
        <f>SUM(J48:J50)</f>
        <v>#REF!</v>
      </c>
      <c r="K55" s="269"/>
    </row>
    <row r="56" spans="3:11" ht="16.5" thickTop="1" thickBot="1" x14ac:dyDescent="0.25">
      <c r="C56" s="271"/>
      <c r="D56" s="272"/>
      <c r="E56" s="272"/>
      <c r="F56" s="272"/>
      <c r="G56" s="273"/>
      <c r="H56" s="273" t="s">
        <v>103</v>
      </c>
      <c r="I56" s="274"/>
      <c r="J56" s="274"/>
      <c r="K56" s="275"/>
    </row>
    <row r="57" spans="3:11" ht="15.75" thickTop="1" x14ac:dyDescent="0.2">
      <c r="C57" s="49"/>
      <c r="D57" s="213"/>
      <c r="E57" s="213"/>
      <c r="F57" s="246"/>
      <c r="G57" s="214"/>
      <c r="H57" s="220"/>
      <c r="I57" s="214"/>
      <c r="J57" s="229">
        <v>-5348157.34</v>
      </c>
      <c r="K57" s="214"/>
    </row>
    <row r="58" spans="3:11" x14ac:dyDescent="0.2">
      <c r="C58" s="49"/>
      <c r="D58" s="213"/>
      <c r="E58" s="213"/>
      <c r="F58" s="326"/>
      <c r="G58" s="326"/>
      <c r="H58" s="326"/>
      <c r="I58" s="214"/>
      <c r="J58" s="224"/>
      <c r="K58" s="214"/>
    </row>
    <row r="59" spans="3:11" x14ac:dyDescent="0.2">
      <c r="C59" s="49"/>
      <c r="D59" s="213"/>
      <c r="E59" s="213"/>
      <c r="F59" s="246"/>
      <c r="G59" s="246"/>
      <c r="H59" s="246"/>
      <c r="I59" s="214"/>
      <c r="J59" s="224"/>
      <c r="K59" s="214"/>
    </row>
    <row r="60" spans="3:11" x14ac:dyDescent="0.2">
      <c r="C60" s="248"/>
      <c r="D60" s="245"/>
      <c r="E60" s="245"/>
      <c r="F60" s="249"/>
      <c r="G60" s="245"/>
      <c r="H60" s="250"/>
      <c r="I60" s="245"/>
      <c r="J60" s="245"/>
      <c r="K60" s="245"/>
    </row>
    <row r="61" spans="3:11" x14ac:dyDescent="0.2">
      <c r="C61" s="17"/>
      <c r="D61" s="351" t="s">
        <v>252</v>
      </c>
      <c r="E61" s="236"/>
      <c r="F61" s="351"/>
      <c r="G61" s="352" t="s">
        <v>253</v>
      </c>
      <c r="H61" s="352"/>
      <c r="I61" s="236"/>
      <c r="J61" s="236"/>
      <c r="K61" s="236"/>
    </row>
    <row r="62" spans="3:11" x14ac:dyDescent="0.2">
      <c r="C62" s="5"/>
      <c r="D62" s="14" t="s">
        <v>250</v>
      </c>
      <c r="E62" s="237"/>
      <c r="F62" s="374" t="s">
        <v>55</v>
      </c>
      <c r="G62" s="374"/>
      <c r="H62" s="374"/>
      <c r="I62" s="238"/>
      <c r="J62" s="238"/>
      <c r="K62" s="239"/>
    </row>
    <row r="63" spans="3:11" x14ac:dyDescent="0.2">
      <c r="C63" s="17"/>
      <c r="D63" s="236"/>
      <c r="E63" s="236"/>
      <c r="F63" s="236"/>
      <c r="G63" s="236"/>
      <c r="H63" s="236"/>
      <c r="I63" s="236"/>
      <c r="J63" s="236"/>
      <c r="K63" s="236"/>
    </row>
    <row r="64" spans="3:11" x14ac:dyDescent="0.2">
      <c r="C64" s="17"/>
      <c r="D64" s="236"/>
      <c r="E64" s="236"/>
      <c r="F64" s="236"/>
      <c r="G64" s="236"/>
      <c r="H64" s="236"/>
      <c r="I64" s="236"/>
      <c r="J64" s="236"/>
      <c r="K64" s="236"/>
    </row>
    <row r="65" spans="3:11" x14ac:dyDescent="0.2">
      <c r="C65" s="17"/>
      <c r="D65" s="235"/>
      <c r="E65" s="236"/>
      <c r="F65" s="236"/>
      <c r="G65" s="236"/>
      <c r="H65" s="236"/>
      <c r="I65" s="236"/>
      <c r="J65" s="236"/>
      <c r="K65" s="236"/>
    </row>
    <row r="66" spans="3:11" x14ac:dyDescent="0.2">
      <c r="C66" s="17"/>
      <c r="D66" s="353" t="s">
        <v>254</v>
      </c>
      <c r="E66" s="354"/>
      <c r="F66" s="354"/>
      <c r="G66" s="251"/>
      <c r="H66" s="251"/>
      <c r="I66" s="251"/>
      <c r="J66" s="251"/>
      <c r="K66" s="236"/>
    </row>
    <row r="67" spans="3:11" x14ac:dyDescent="0.2">
      <c r="C67" s="17"/>
      <c r="D67" s="258" t="s">
        <v>255</v>
      </c>
      <c r="E67" s="240"/>
      <c r="F67" s="240"/>
      <c r="G67" s="240"/>
      <c r="H67" s="236"/>
      <c r="I67" s="240"/>
      <c r="J67" s="240"/>
      <c r="K67" s="236"/>
    </row>
    <row r="68" spans="3:11" x14ac:dyDescent="0.2">
      <c r="C68" s="16"/>
      <c r="D68" s="235"/>
      <c r="E68" s="235"/>
      <c r="F68" s="235"/>
      <c r="G68" s="235"/>
      <c r="H68" s="241"/>
      <c r="I68" s="235"/>
      <c r="J68" s="235"/>
      <c r="K68" s="235"/>
    </row>
    <row r="69" spans="3:11" x14ac:dyDescent="0.2">
      <c r="C69" s="16"/>
      <c r="D69" s="235"/>
      <c r="E69" s="235"/>
      <c r="F69" s="174"/>
      <c r="G69" s="235"/>
      <c r="H69" s="241"/>
      <c r="I69" s="235"/>
      <c r="J69" s="235"/>
      <c r="K69" s="235"/>
    </row>
    <row r="70" spans="3:11" x14ac:dyDescent="0.2">
      <c r="C70" s="16"/>
      <c r="D70" s="241"/>
      <c r="E70" s="235"/>
      <c r="F70" s="174"/>
      <c r="G70" s="235"/>
      <c r="H70" s="235"/>
      <c r="I70" s="235"/>
      <c r="J70" s="235"/>
      <c r="K70" s="235"/>
    </row>
    <row r="71" spans="3:11" x14ac:dyDescent="0.2">
      <c r="C71" s="16"/>
      <c r="D71" s="241"/>
      <c r="E71" s="235"/>
      <c r="F71" s="174"/>
      <c r="G71" s="235"/>
      <c r="H71" s="241"/>
      <c r="I71" s="235"/>
      <c r="J71" s="235"/>
      <c r="K71" s="235"/>
    </row>
    <row r="72" spans="3:11" x14ac:dyDescent="0.2">
      <c r="C72" s="16"/>
      <c r="D72" s="241"/>
      <c r="E72" s="235"/>
      <c r="F72" s="176"/>
      <c r="G72" s="235"/>
      <c r="H72" s="236"/>
      <c r="I72" s="235"/>
      <c r="J72" s="235"/>
      <c r="K72" s="235"/>
    </row>
    <row r="73" spans="3:11" x14ac:dyDescent="0.2">
      <c r="C73" s="16"/>
      <c r="D73" s="242"/>
      <c r="E73" s="235"/>
      <c r="F73" s="174"/>
      <c r="G73" s="235"/>
      <c r="H73" s="241"/>
      <c r="I73" s="235"/>
      <c r="J73" s="235"/>
      <c r="K73" s="235"/>
    </row>
    <row r="74" spans="3:11" x14ac:dyDescent="0.2">
      <c r="C74" s="16"/>
      <c r="D74" s="241"/>
      <c r="E74" s="235"/>
      <c r="F74" s="175"/>
      <c r="G74" s="235"/>
      <c r="H74" s="174"/>
      <c r="I74" s="235"/>
      <c r="J74" s="235"/>
      <c r="K74" s="235"/>
    </row>
    <row r="75" spans="3:11" x14ac:dyDescent="0.2">
      <c r="C75" s="16"/>
      <c r="D75" s="235"/>
      <c r="E75" s="235"/>
      <c r="F75" s="174"/>
      <c r="G75" s="235"/>
      <c r="H75" s="241"/>
      <c r="I75" s="235"/>
      <c r="J75" s="235"/>
      <c r="K75" s="235"/>
    </row>
    <row r="76" spans="3:11" x14ac:dyDescent="0.2">
      <c r="C76" s="16"/>
      <c r="D76" s="235"/>
      <c r="E76" s="235"/>
      <c r="F76" s="174">
        <f>+F55-F32</f>
        <v>0</v>
      </c>
      <c r="G76" s="235"/>
      <c r="H76" s="174">
        <f>+H55-H32</f>
        <v>0.46000003814697266</v>
      </c>
      <c r="I76" s="235"/>
      <c r="J76" s="235"/>
      <c r="K76" s="235"/>
    </row>
    <row r="77" spans="3:11" x14ac:dyDescent="0.2">
      <c r="C77" s="16"/>
      <c r="D77" s="235"/>
      <c r="E77" s="235"/>
      <c r="F77" s="174"/>
      <c r="G77" s="235"/>
      <c r="H77" s="174"/>
      <c r="I77" s="235"/>
      <c r="J77" s="235"/>
      <c r="K77" s="235"/>
    </row>
    <row r="78" spans="3:11" x14ac:dyDescent="0.2">
      <c r="C78" s="16"/>
      <c r="D78" s="235"/>
      <c r="E78" s="235"/>
      <c r="F78" s="174"/>
      <c r="G78" s="235"/>
      <c r="H78" s="174"/>
      <c r="I78" s="235"/>
      <c r="J78" s="235"/>
      <c r="K78" s="235" t="s">
        <v>37</v>
      </c>
    </row>
    <row r="79" spans="3:11" s="2" customFormat="1" x14ac:dyDescent="0.2">
      <c r="C79" s="16"/>
      <c r="D79" s="235"/>
      <c r="E79" s="235"/>
      <c r="F79" s="174"/>
      <c r="G79" s="235"/>
      <c r="H79" s="174"/>
      <c r="I79" s="235"/>
      <c r="J79" s="235"/>
      <c r="K79" s="235"/>
    </row>
    <row r="80" spans="3:11" customFormat="1" ht="14.25" x14ac:dyDescent="0.2">
      <c r="C80" s="16"/>
      <c r="D80" s="235"/>
      <c r="E80" s="235"/>
      <c r="F80" s="174"/>
      <c r="G80" s="235"/>
      <c r="H80" s="176"/>
      <c r="I80" s="235"/>
      <c r="J80" s="235"/>
      <c r="K80" s="235"/>
    </row>
    <row r="81" spans="3:11" customFormat="1" ht="15" customHeight="1" x14ac:dyDescent="0.2">
      <c r="C81" s="16"/>
      <c r="D81" s="235"/>
      <c r="E81" s="235"/>
      <c r="F81" s="176"/>
      <c r="G81" s="235"/>
      <c r="H81" s="174"/>
      <c r="I81" s="235"/>
      <c r="J81" s="235"/>
      <c r="K81" s="235"/>
    </row>
    <row r="82" spans="3:11" s="2" customFormat="1" x14ac:dyDescent="0.2">
      <c r="C82" s="16"/>
      <c r="D82" s="235"/>
      <c r="E82" s="235"/>
      <c r="F82" s="174"/>
      <c r="G82" s="235"/>
      <c r="H82" s="241"/>
      <c r="I82" s="235"/>
      <c r="J82" s="235"/>
      <c r="K82" s="235"/>
    </row>
    <row r="83" spans="3:11" s="2" customFormat="1" x14ac:dyDescent="0.2">
      <c r="C83" s="16"/>
      <c r="D83" s="235"/>
      <c r="E83" s="235"/>
      <c r="F83" s="175"/>
      <c r="G83" s="235"/>
      <c r="H83" s="243"/>
      <c r="I83" s="235"/>
      <c r="J83" s="235"/>
      <c r="K83" s="235"/>
    </row>
    <row r="84" spans="3:11" s="2" customFormat="1" x14ac:dyDescent="0.2">
      <c r="C84" s="16"/>
      <c r="D84" s="235"/>
      <c r="E84" s="235"/>
      <c r="F84" s="174"/>
      <c r="G84" s="235"/>
      <c r="H84" s="243"/>
      <c r="I84" s="235"/>
      <c r="J84" s="235"/>
      <c r="K84" s="235"/>
    </row>
    <row r="85" spans="3:11" s="2" customFormat="1" x14ac:dyDescent="0.2">
      <c r="C85" s="16"/>
      <c r="D85" s="235"/>
      <c r="E85" s="235"/>
      <c r="F85" s="174"/>
      <c r="G85" s="235"/>
      <c r="H85" s="235"/>
      <c r="I85" s="235"/>
      <c r="J85" s="235"/>
      <c r="K85" s="235"/>
    </row>
    <row r="86" spans="3:11" x14ac:dyDescent="0.2">
      <c r="C86" s="16"/>
      <c r="D86" s="235"/>
      <c r="E86" s="235"/>
      <c r="F86" s="174"/>
      <c r="G86" s="235"/>
      <c r="H86" s="235"/>
      <c r="I86" s="235"/>
      <c r="J86" s="235"/>
      <c r="K86" s="235"/>
    </row>
    <row r="87" spans="3:11" x14ac:dyDescent="0.2">
      <c r="C87" s="16"/>
      <c r="D87" s="235"/>
      <c r="E87" s="235"/>
      <c r="F87" s="241"/>
      <c r="G87" s="235"/>
      <c r="H87" s="235"/>
      <c r="I87" s="235"/>
      <c r="J87" s="235"/>
      <c r="K87" s="235"/>
    </row>
    <row r="88" spans="3:11" x14ac:dyDescent="0.2">
      <c r="C88" s="16"/>
      <c r="D88" s="235"/>
      <c r="E88" s="235"/>
      <c r="F88" s="241"/>
      <c r="G88" s="235"/>
      <c r="H88" s="235"/>
      <c r="I88" s="235"/>
      <c r="J88" s="235"/>
      <c r="K88" s="235"/>
    </row>
    <row r="89" spans="3:11" x14ac:dyDescent="0.2">
      <c r="C89" s="16"/>
      <c r="D89" s="235"/>
      <c r="E89" s="235"/>
      <c r="F89" s="235"/>
      <c r="G89" s="235"/>
      <c r="H89" s="235"/>
      <c r="I89" s="235"/>
      <c r="J89" s="235"/>
      <c r="K89" s="235"/>
    </row>
    <row r="90" spans="3:11" x14ac:dyDescent="0.2">
      <c r="C90" s="16"/>
      <c r="D90" s="235"/>
      <c r="E90" s="235"/>
      <c r="F90" s="235"/>
      <c r="G90" s="235"/>
      <c r="H90" s="235"/>
      <c r="I90" s="235"/>
      <c r="J90" s="235"/>
      <c r="K90" s="235"/>
    </row>
    <row r="91" spans="3:11" x14ac:dyDescent="0.2">
      <c r="C91" s="16"/>
      <c r="D91" s="235"/>
      <c r="E91" s="235"/>
      <c r="F91" s="235"/>
      <c r="G91" s="235"/>
      <c r="H91" s="235"/>
      <c r="I91" s="235"/>
      <c r="J91" s="235"/>
      <c r="K91" s="235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3:11" x14ac:dyDescent="0.2">
      <c r="C166" s="16"/>
      <c r="D166" s="16"/>
      <c r="E166" s="16"/>
      <c r="F166" s="16"/>
      <c r="G166" s="16"/>
      <c r="H166" s="16"/>
      <c r="I166" s="16"/>
      <c r="J166" s="16"/>
      <c r="K166" s="16"/>
    </row>
  </sheetData>
  <mergeCells count="8">
    <mergeCell ref="C9:K9"/>
    <mergeCell ref="C10:K10"/>
    <mergeCell ref="D4:J4"/>
    <mergeCell ref="D5:J5"/>
    <mergeCell ref="C6:K6"/>
    <mergeCell ref="C8:K8"/>
    <mergeCell ref="F62:H62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2"/>
  <sheetViews>
    <sheetView zoomScale="124" zoomScaleNormal="124" zoomScaleSheetLayoutView="75" workbookViewId="0">
      <selection activeCell="M14" sqref="M14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4.140625" style="12" customWidth="1"/>
    <col min="11" max="11" width="4" style="10" customWidth="1"/>
    <col min="12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65"/>
      <c r="D6" s="365"/>
      <c r="E6" s="365"/>
      <c r="F6" s="365"/>
      <c r="G6" s="365"/>
      <c r="H6" s="365"/>
      <c r="I6" s="365"/>
      <c r="J6" s="366"/>
      <c r="K6" s="26"/>
    </row>
    <row r="7" spans="2:11" x14ac:dyDescent="0.2">
      <c r="B7" s="27"/>
      <c r="C7" s="365" t="s">
        <v>128</v>
      </c>
      <c r="D7" s="365"/>
      <c r="E7" s="365"/>
      <c r="F7" s="365"/>
      <c r="G7" s="365"/>
      <c r="H7" s="365"/>
      <c r="I7" s="365"/>
      <c r="J7" s="366"/>
      <c r="K7" s="26"/>
    </row>
    <row r="8" spans="2:11" x14ac:dyDescent="0.2">
      <c r="B8" s="377" t="s">
        <v>262</v>
      </c>
      <c r="C8" s="365"/>
      <c r="D8" s="365"/>
      <c r="E8" s="365"/>
      <c r="F8" s="365"/>
      <c r="G8" s="365"/>
      <c r="H8" s="365"/>
      <c r="I8" s="365"/>
      <c r="J8" s="366"/>
      <c r="K8" s="26"/>
    </row>
    <row r="9" spans="2:11" x14ac:dyDescent="0.2">
      <c r="B9" s="27"/>
      <c r="C9" s="365" t="s">
        <v>272</v>
      </c>
      <c r="D9" s="365"/>
      <c r="E9" s="365"/>
      <c r="F9" s="365"/>
      <c r="G9" s="365"/>
      <c r="H9" s="365"/>
      <c r="I9" s="365"/>
      <c r="J9" s="366"/>
      <c r="K9" s="26"/>
    </row>
    <row r="10" spans="2:11" x14ac:dyDescent="0.2">
      <c r="B10" s="27"/>
      <c r="C10" s="365" t="s">
        <v>205</v>
      </c>
      <c r="D10" s="365"/>
      <c r="E10" s="365"/>
      <c r="F10" s="365"/>
      <c r="G10" s="365"/>
      <c r="H10" s="365"/>
      <c r="I10" s="365"/>
      <c r="J10" s="366"/>
      <c r="K10" s="26"/>
    </row>
    <row r="11" spans="2:11" x14ac:dyDescent="0.2">
      <c r="B11" s="27"/>
      <c r="C11" s="28"/>
      <c r="D11" s="28"/>
      <c r="E11" s="28"/>
      <c r="F11" s="28"/>
      <c r="G11" s="28"/>
      <c r="H11" s="28"/>
      <c r="I11" s="28"/>
      <c r="J11" s="29"/>
      <c r="K11" s="26"/>
    </row>
    <row r="12" spans="2:11" ht="15" thickBot="1" x14ac:dyDescent="0.25">
      <c r="B12" s="30"/>
      <c r="C12" s="31"/>
      <c r="D12" s="31"/>
      <c r="E12" s="31"/>
      <c r="F12" s="31"/>
      <c r="G12" s="31"/>
      <c r="H12" s="31"/>
      <c r="I12" s="31"/>
      <c r="J12" s="32"/>
      <c r="K12" s="26"/>
    </row>
    <row r="13" spans="2:11" x14ac:dyDescent="0.2">
      <c r="B13" s="67"/>
      <c r="C13" s="68"/>
      <c r="D13" s="69"/>
      <c r="E13" s="69"/>
      <c r="F13" s="69"/>
      <c r="G13" s="69"/>
      <c r="H13" s="69"/>
      <c r="I13" s="69"/>
      <c r="J13" s="70"/>
      <c r="K13" s="26"/>
    </row>
    <row r="14" spans="2:11" x14ac:dyDescent="0.2">
      <c r="B14" s="71"/>
      <c r="C14" s="72" t="s">
        <v>146</v>
      </c>
      <c r="D14" s="73" t="s">
        <v>5</v>
      </c>
      <c r="E14" s="73"/>
      <c r="F14" s="74"/>
      <c r="G14" s="75"/>
      <c r="H14" s="75"/>
      <c r="I14" s="75"/>
      <c r="J14" s="76"/>
      <c r="K14" s="26"/>
    </row>
    <row r="15" spans="2:11" x14ac:dyDescent="0.2">
      <c r="B15" s="71"/>
      <c r="C15" s="72"/>
      <c r="D15" s="73"/>
      <c r="E15" s="73"/>
      <c r="F15" s="74"/>
      <c r="G15" s="75"/>
      <c r="H15" s="75"/>
      <c r="I15" s="75"/>
      <c r="J15" s="76"/>
      <c r="K15" s="26"/>
    </row>
    <row r="16" spans="2:11" x14ac:dyDescent="0.2">
      <c r="B16" s="71"/>
      <c r="C16" s="77"/>
      <c r="D16" s="75" t="s">
        <v>279</v>
      </c>
      <c r="E16" s="75"/>
      <c r="F16" s="75"/>
      <c r="G16" s="75"/>
      <c r="H16" s="75"/>
      <c r="I16" s="75"/>
      <c r="J16" s="76"/>
      <c r="K16" s="26"/>
    </row>
    <row r="17" spans="2:11" x14ac:dyDescent="0.2">
      <c r="B17" s="71"/>
      <c r="C17" s="77"/>
      <c r="D17" s="75" t="s">
        <v>136</v>
      </c>
      <c r="E17" s="75"/>
      <c r="F17" s="75"/>
      <c r="G17" s="75"/>
      <c r="H17" s="75"/>
      <c r="I17" s="75"/>
      <c r="J17" s="76"/>
      <c r="K17" s="26"/>
    </row>
    <row r="18" spans="2:11" x14ac:dyDescent="0.2">
      <c r="B18" s="71"/>
      <c r="C18" s="77"/>
      <c r="D18" s="75" t="s">
        <v>133</v>
      </c>
      <c r="E18" s="75"/>
      <c r="F18" s="75"/>
      <c r="G18" s="75"/>
      <c r="H18" s="75"/>
      <c r="I18" s="75"/>
      <c r="J18" s="76"/>
      <c r="K18" s="26"/>
    </row>
    <row r="19" spans="2:11" x14ac:dyDescent="0.2">
      <c r="B19" s="71"/>
      <c r="C19" s="77"/>
      <c r="D19" s="75"/>
      <c r="E19" s="75"/>
      <c r="F19" s="75"/>
      <c r="G19" s="75"/>
      <c r="H19" s="75"/>
      <c r="I19" s="75"/>
      <c r="J19" s="76"/>
      <c r="K19" s="26"/>
    </row>
    <row r="20" spans="2:11" ht="13.15" customHeight="1" x14ac:dyDescent="0.2">
      <c r="B20" s="71"/>
      <c r="C20" s="78"/>
      <c r="D20" s="79" t="s">
        <v>101</v>
      </c>
      <c r="E20" s="79"/>
      <c r="F20" s="75"/>
      <c r="G20" s="75"/>
      <c r="H20" s="59"/>
      <c r="I20" s="75"/>
      <c r="J20" s="76"/>
      <c r="K20" s="26"/>
    </row>
    <row r="21" spans="2:11" hidden="1" x14ac:dyDescent="0.2">
      <c r="B21" s="71"/>
      <c r="C21" s="78"/>
      <c r="D21" s="75" t="s">
        <v>100</v>
      </c>
      <c r="E21" s="79"/>
      <c r="F21" s="75"/>
      <c r="G21" s="59">
        <v>0</v>
      </c>
      <c r="H21" s="59"/>
      <c r="I21" s="75"/>
      <c r="J21" s="76"/>
      <c r="K21" s="26"/>
    </row>
    <row r="22" spans="2:11" x14ac:dyDescent="0.2">
      <c r="B22" s="71"/>
      <c r="C22" s="78"/>
      <c r="D22" s="75" t="s">
        <v>173</v>
      </c>
      <c r="E22" s="75"/>
      <c r="F22" s="75"/>
      <c r="G22" s="59">
        <v>100000</v>
      </c>
      <c r="H22" s="59"/>
      <c r="I22" s="75"/>
      <c r="J22" s="76"/>
      <c r="K22" s="26"/>
    </row>
    <row r="23" spans="2:11" x14ac:dyDescent="0.2">
      <c r="B23" s="71"/>
      <c r="C23" s="78"/>
      <c r="D23" s="75" t="s">
        <v>197</v>
      </c>
      <c r="E23" s="65"/>
      <c r="F23" s="75"/>
      <c r="G23" s="64">
        <v>50000</v>
      </c>
      <c r="H23" s="64">
        <f>SUM(G21:G23)</f>
        <v>150000</v>
      </c>
      <c r="I23" s="75"/>
      <c r="J23" s="76"/>
      <c r="K23" s="26"/>
    </row>
    <row r="24" spans="2:11" x14ac:dyDescent="0.2">
      <c r="B24" s="71"/>
      <c r="C24" s="78"/>
      <c r="D24" s="66"/>
      <c r="E24" s="66"/>
      <c r="F24" s="66"/>
      <c r="G24" s="66"/>
      <c r="H24" s="59"/>
      <c r="I24" s="75"/>
      <c r="J24" s="76"/>
      <c r="K24" s="26"/>
    </row>
    <row r="25" spans="2:11" x14ac:dyDescent="0.2">
      <c r="B25" s="71"/>
      <c r="C25" s="78"/>
      <c r="D25" s="79" t="s">
        <v>130</v>
      </c>
      <c r="E25" s="79"/>
      <c r="F25" s="59"/>
      <c r="G25" s="65"/>
      <c r="H25" s="59"/>
      <c r="I25" s="75"/>
      <c r="J25" s="76"/>
      <c r="K25" s="26"/>
    </row>
    <row r="26" spans="2:11" x14ac:dyDescent="0.2">
      <c r="B26" s="71"/>
      <c r="C26" s="78"/>
      <c r="D26" s="75" t="s">
        <v>131</v>
      </c>
      <c r="E26" s="75"/>
      <c r="F26" s="75"/>
      <c r="G26" s="125">
        <v>16223030.439999999</v>
      </c>
      <c r="H26" s="66"/>
      <c r="I26" s="66"/>
      <c r="J26" s="76"/>
      <c r="K26" s="26"/>
    </row>
    <row r="27" spans="2:11" x14ac:dyDescent="0.2">
      <c r="B27" s="71"/>
      <c r="C27" s="78"/>
      <c r="D27" s="75" t="s">
        <v>132</v>
      </c>
      <c r="E27" s="75"/>
      <c r="F27" s="65"/>
      <c r="G27" s="59">
        <v>239617.02</v>
      </c>
      <c r="H27" s="66"/>
      <c r="I27" s="66"/>
      <c r="J27" s="76"/>
      <c r="K27" s="26"/>
    </row>
    <row r="28" spans="2:11" x14ac:dyDescent="0.2">
      <c r="B28" s="71"/>
      <c r="C28" s="78"/>
      <c r="D28" s="75" t="s">
        <v>141</v>
      </c>
      <c r="E28" s="66"/>
      <c r="F28" s="66"/>
      <c r="G28" s="59">
        <v>3033373.62</v>
      </c>
      <c r="H28" s="59"/>
      <c r="I28" s="75"/>
      <c r="J28" s="76"/>
      <c r="K28" s="26"/>
    </row>
    <row r="29" spans="2:11" x14ac:dyDescent="0.2">
      <c r="B29" s="71"/>
      <c r="C29" s="78"/>
      <c r="D29" s="75" t="s">
        <v>142</v>
      </c>
      <c r="E29" s="75"/>
      <c r="F29" s="66"/>
      <c r="G29" s="64">
        <v>1861898.04</v>
      </c>
      <c r="H29" s="64">
        <f>SUM(G26:G29)</f>
        <v>21357919.119999997</v>
      </c>
      <c r="I29" s="75"/>
      <c r="J29" s="76"/>
      <c r="K29" s="26"/>
    </row>
    <row r="30" spans="2:11" x14ac:dyDescent="0.2">
      <c r="B30" s="71"/>
      <c r="C30" s="78"/>
      <c r="D30" s="75"/>
      <c r="E30" s="75"/>
      <c r="F30" s="66"/>
      <c r="G30" s="59"/>
      <c r="H30" s="59"/>
      <c r="I30" s="75"/>
      <c r="J30" s="76"/>
      <c r="K30" s="26"/>
    </row>
    <row r="31" spans="2:11" ht="15" thickBot="1" x14ac:dyDescent="0.25">
      <c r="B31" s="71"/>
      <c r="C31" s="78"/>
      <c r="D31" s="75"/>
      <c r="E31" s="75"/>
      <c r="F31" s="66"/>
      <c r="G31" s="59"/>
      <c r="H31" s="80">
        <f>+H29+H23</f>
        <v>21507919.119999997</v>
      </c>
      <c r="I31" s="75"/>
      <c r="J31" s="76"/>
      <c r="K31" s="26"/>
    </row>
    <row r="32" spans="2:11" ht="15" thickTop="1" x14ac:dyDescent="0.2">
      <c r="B32" s="71"/>
      <c r="C32" s="78"/>
      <c r="D32" s="75"/>
      <c r="E32" s="75"/>
      <c r="F32" s="66"/>
      <c r="G32" s="59"/>
      <c r="H32" s="59"/>
      <c r="I32" s="75"/>
      <c r="J32" s="76"/>
      <c r="K32" s="26"/>
    </row>
    <row r="33" spans="2:11" x14ac:dyDescent="0.2">
      <c r="B33" s="71"/>
      <c r="C33" s="78"/>
      <c r="D33" s="75" t="s">
        <v>188</v>
      </c>
      <c r="E33" s="75"/>
      <c r="F33" s="75"/>
      <c r="G33" s="59">
        <v>303644.67000000202</v>
      </c>
      <c r="H33" s="59"/>
      <c r="I33" s="59"/>
      <c r="J33" s="76"/>
      <c r="K33" s="26"/>
    </row>
    <row r="34" spans="2:11" x14ac:dyDescent="0.2">
      <c r="B34" s="71"/>
      <c r="C34" s="78"/>
      <c r="D34" s="75" t="s">
        <v>89</v>
      </c>
      <c r="E34" s="75"/>
      <c r="F34" s="75"/>
      <c r="G34" s="59">
        <v>101922792.53</v>
      </c>
      <c r="I34" s="59"/>
      <c r="J34" s="76"/>
      <c r="K34" s="26"/>
    </row>
    <row r="35" spans="2:11" x14ac:dyDescent="0.2">
      <c r="B35" s="71"/>
      <c r="C35" s="78"/>
      <c r="D35" s="75" t="s">
        <v>169</v>
      </c>
      <c r="E35" s="75"/>
      <c r="F35" s="75"/>
      <c r="G35" s="59">
        <v>122444848.22</v>
      </c>
      <c r="H35" s="59"/>
      <c r="I35" s="59"/>
      <c r="J35" s="76"/>
      <c r="K35" s="26"/>
    </row>
    <row r="36" spans="2:11" x14ac:dyDescent="0.2">
      <c r="B36" s="71"/>
      <c r="C36" s="78"/>
      <c r="D36" s="75" t="s">
        <v>168</v>
      </c>
      <c r="F36" s="75"/>
      <c r="G36" s="59">
        <v>290512.12</v>
      </c>
      <c r="H36" s="59"/>
      <c r="I36" s="59"/>
      <c r="J36" s="76"/>
      <c r="K36" s="26"/>
    </row>
    <row r="37" spans="2:11" x14ac:dyDescent="0.2">
      <c r="B37" s="71"/>
      <c r="C37" s="78"/>
      <c r="D37" s="75" t="s">
        <v>98</v>
      </c>
      <c r="E37" s="66"/>
      <c r="F37" s="75"/>
      <c r="G37" s="64">
        <v>4622313.4000000004</v>
      </c>
      <c r="H37" s="64">
        <f>SUM(G33:G37)</f>
        <v>229584110.94000003</v>
      </c>
      <c r="I37" s="59"/>
      <c r="J37" s="76"/>
      <c r="K37" s="26"/>
    </row>
    <row r="38" spans="2:11" hidden="1" x14ac:dyDescent="0.2">
      <c r="B38" s="71"/>
      <c r="C38" s="78"/>
      <c r="D38" s="75" t="s">
        <v>97</v>
      </c>
      <c r="E38" s="66"/>
      <c r="F38" s="75"/>
      <c r="G38" s="64">
        <v>0</v>
      </c>
      <c r="H38" s="64">
        <v>0</v>
      </c>
      <c r="I38" s="59"/>
      <c r="J38" s="76"/>
      <c r="K38" s="26"/>
    </row>
    <row r="39" spans="2:11" x14ac:dyDescent="0.2">
      <c r="B39" s="71"/>
      <c r="C39" s="78"/>
      <c r="E39" s="66"/>
      <c r="F39" s="75"/>
      <c r="G39" s="59"/>
      <c r="H39" s="59"/>
      <c r="I39" s="59"/>
      <c r="J39" s="76"/>
      <c r="K39" s="26"/>
    </row>
    <row r="40" spans="2:11" x14ac:dyDescent="0.2">
      <c r="B40" s="71"/>
      <c r="C40" s="78"/>
      <c r="D40" s="79" t="s">
        <v>174</v>
      </c>
      <c r="E40" s="79"/>
      <c r="F40" s="66"/>
      <c r="G40" s="59"/>
      <c r="H40" s="59"/>
      <c r="I40" s="59"/>
      <c r="J40" s="76"/>
      <c r="K40" s="26"/>
    </row>
    <row r="41" spans="2:11" hidden="1" x14ac:dyDescent="0.2">
      <c r="B41" s="71"/>
      <c r="C41" s="78"/>
      <c r="D41" s="66" t="s">
        <v>176</v>
      </c>
      <c r="E41" s="66"/>
      <c r="F41" s="66"/>
      <c r="G41" s="59">
        <v>0</v>
      </c>
      <c r="H41" s="59"/>
      <c r="I41" s="59"/>
      <c r="J41" s="76"/>
      <c r="K41" s="26"/>
    </row>
    <row r="42" spans="2:11" x14ac:dyDescent="0.2">
      <c r="B42" s="71"/>
      <c r="C42" s="78"/>
      <c r="D42" s="65" t="s">
        <v>187</v>
      </c>
      <c r="E42" s="66"/>
      <c r="F42" s="66"/>
      <c r="G42" s="59">
        <v>39678.75</v>
      </c>
      <c r="H42" s="59"/>
      <c r="I42" s="65"/>
      <c r="J42" s="76"/>
      <c r="K42" s="26"/>
    </row>
    <row r="43" spans="2:11" x14ac:dyDescent="0.2">
      <c r="B43" s="71"/>
      <c r="C43" s="78"/>
      <c r="D43" s="66" t="s">
        <v>175</v>
      </c>
      <c r="E43" s="65"/>
      <c r="F43" s="66"/>
      <c r="G43" s="64">
        <v>109733.039999999</v>
      </c>
      <c r="H43" s="64">
        <f>SUM(G42:G43)</f>
        <v>149411.78999999899</v>
      </c>
      <c r="I43" s="65"/>
      <c r="J43" s="76"/>
      <c r="K43" s="26"/>
    </row>
    <row r="44" spans="2:11" x14ac:dyDescent="0.2">
      <c r="B44" s="71"/>
      <c r="C44" s="78"/>
      <c r="E44" s="66"/>
      <c r="F44" s="66"/>
      <c r="G44" s="59" t="s">
        <v>177</v>
      </c>
      <c r="H44" s="59"/>
      <c r="I44" s="65"/>
      <c r="J44" s="76"/>
      <c r="K44" s="26"/>
    </row>
    <row r="45" spans="2:11" ht="15" thickBot="1" x14ac:dyDescent="0.25">
      <c r="B45" s="71"/>
      <c r="C45" s="77"/>
      <c r="D45" s="75"/>
      <c r="E45" s="75"/>
      <c r="F45" s="75"/>
      <c r="G45" s="75"/>
      <c r="H45" s="80">
        <f>+H43+H37</f>
        <v>229733522.73000002</v>
      </c>
      <c r="I45" s="65"/>
      <c r="J45" s="76"/>
      <c r="K45" s="26"/>
    </row>
    <row r="46" spans="2:11" ht="15" thickTop="1" x14ac:dyDescent="0.2">
      <c r="B46" s="71"/>
      <c r="C46" s="77"/>
      <c r="D46" s="75"/>
      <c r="E46" s="75"/>
      <c r="F46" s="75"/>
      <c r="G46" s="75"/>
      <c r="H46" s="56"/>
      <c r="I46" s="65"/>
      <c r="J46" s="76"/>
      <c r="K46" s="26"/>
    </row>
    <row r="47" spans="2:11" x14ac:dyDescent="0.2">
      <c r="B47" s="71"/>
      <c r="C47" s="72" t="s">
        <v>214</v>
      </c>
      <c r="D47" s="73" t="s">
        <v>157</v>
      </c>
      <c r="E47" s="73"/>
      <c r="F47" s="75"/>
      <c r="G47" s="75"/>
      <c r="H47" s="56"/>
      <c r="I47" s="65"/>
      <c r="J47" s="76"/>
      <c r="K47" s="26"/>
    </row>
    <row r="48" spans="2:11" ht="10.5" customHeight="1" x14ac:dyDescent="0.2">
      <c r="B48" s="71"/>
      <c r="C48" s="72"/>
      <c r="D48" s="73"/>
      <c r="E48" s="73"/>
      <c r="F48" s="75"/>
      <c r="G48" s="59"/>
      <c r="H48" s="81"/>
      <c r="I48" s="65"/>
      <c r="J48" s="76"/>
      <c r="K48" s="26"/>
    </row>
    <row r="49" spans="2:11" x14ac:dyDescent="0.2">
      <c r="B49" s="71"/>
      <c r="C49" s="72"/>
      <c r="D49" s="75" t="s">
        <v>149</v>
      </c>
      <c r="E49" s="75"/>
      <c r="F49" s="75"/>
      <c r="G49" s="59"/>
      <c r="H49" s="64">
        <v>2797749.18</v>
      </c>
      <c r="I49" s="65"/>
      <c r="J49" s="76"/>
      <c r="K49" s="26"/>
    </row>
    <row r="50" spans="2:11" hidden="1" x14ac:dyDescent="0.2">
      <c r="B50" s="71"/>
      <c r="C50" s="72"/>
      <c r="D50" s="75" t="s">
        <v>10</v>
      </c>
      <c r="E50" s="75"/>
      <c r="F50" s="75"/>
      <c r="G50" s="59"/>
      <c r="H50" s="64">
        <v>0</v>
      </c>
      <c r="I50" s="65"/>
      <c r="J50" s="76"/>
      <c r="K50" s="26"/>
    </row>
    <row r="51" spans="2:11" ht="15" thickBot="1" x14ac:dyDescent="0.25">
      <c r="B51" s="71"/>
      <c r="C51" s="72"/>
      <c r="D51" s="75"/>
      <c r="E51" s="75"/>
      <c r="F51" s="75"/>
      <c r="G51" s="59"/>
      <c r="H51" s="80">
        <f>SUM(H49:H50)</f>
        <v>2797749.18</v>
      </c>
      <c r="I51" s="59"/>
      <c r="J51" s="76"/>
      <c r="K51" s="26"/>
    </row>
    <row r="52" spans="2:11" ht="14.25" customHeight="1" thickTop="1" x14ac:dyDescent="0.2">
      <c r="B52" s="71"/>
      <c r="C52" s="72" t="s">
        <v>215</v>
      </c>
      <c r="D52" s="73" t="s">
        <v>150</v>
      </c>
      <c r="E52" s="73"/>
      <c r="F52" s="75"/>
      <c r="G52" s="75"/>
      <c r="H52" s="56"/>
      <c r="I52" s="75"/>
      <c r="J52" s="76"/>
      <c r="K52" s="26"/>
    </row>
    <row r="53" spans="2:11" ht="13.5" customHeight="1" x14ac:dyDescent="0.2">
      <c r="B53" s="71"/>
      <c r="C53" s="77"/>
      <c r="D53" s="75"/>
      <c r="E53" s="75"/>
      <c r="F53" s="75"/>
      <c r="G53" s="75"/>
      <c r="H53" s="56"/>
      <c r="I53" s="59"/>
      <c r="J53" s="76"/>
      <c r="K53" s="26"/>
    </row>
    <row r="54" spans="2:11" hidden="1" x14ac:dyDescent="0.2">
      <c r="B54" s="71"/>
      <c r="C54" s="77"/>
      <c r="D54" s="75" t="s">
        <v>152</v>
      </c>
      <c r="E54" s="75"/>
      <c r="F54" s="75"/>
      <c r="G54" s="75"/>
      <c r="H54" s="82"/>
      <c r="I54" s="75"/>
      <c r="J54" s="76"/>
      <c r="K54" s="26"/>
    </row>
    <row r="55" spans="2:11" hidden="1" x14ac:dyDescent="0.2">
      <c r="B55" s="71"/>
      <c r="C55" s="77"/>
      <c r="D55" s="75" t="s">
        <v>179</v>
      </c>
      <c r="E55" s="75"/>
      <c r="F55" s="75"/>
      <c r="G55" s="75"/>
      <c r="H55" s="82">
        <v>0</v>
      </c>
      <c r="I55" s="75"/>
      <c r="J55" s="76"/>
      <c r="K55" s="26"/>
    </row>
    <row r="56" spans="2:11" x14ac:dyDescent="0.2">
      <c r="B56" s="71"/>
      <c r="C56" s="77"/>
      <c r="D56" s="75" t="s">
        <v>179</v>
      </c>
      <c r="E56" s="75"/>
      <c r="F56" s="75"/>
      <c r="G56" s="75"/>
      <c r="H56" s="82">
        <v>2396286.79</v>
      </c>
      <c r="I56" s="75"/>
      <c r="J56" s="76"/>
      <c r="K56" s="26"/>
    </row>
    <row r="57" spans="2:11" x14ac:dyDescent="0.2">
      <c r="B57" s="71"/>
      <c r="C57" s="77"/>
      <c r="D57" s="75" t="s">
        <v>238</v>
      </c>
      <c r="E57" s="75"/>
      <c r="F57" s="75"/>
      <c r="G57" s="75"/>
      <c r="H57" s="82">
        <v>0</v>
      </c>
      <c r="I57" s="75"/>
      <c r="J57" s="76"/>
      <c r="K57" s="26"/>
    </row>
    <row r="58" spans="2:11" ht="15" thickBot="1" x14ac:dyDescent="0.25">
      <c r="B58" s="71"/>
      <c r="C58" s="77"/>
      <c r="D58" s="75"/>
      <c r="E58" s="75"/>
      <c r="F58" s="75"/>
      <c r="G58" s="75"/>
      <c r="H58" s="83">
        <f>SUM(H55:H57)</f>
        <v>2396286.79</v>
      </c>
      <c r="I58" s="75"/>
      <c r="J58" s="76"/>
      <c r="K58" s="26"/>
    </row>
    <row r="59" spans="2:11" ht="17.25" customHeight="1" thickTop="1" x14ac:dyDescent="0.2">
      <c r="B59" s="71"/>
      <c r="C59" s="72"/>
      <c r="D59" s="84"/>
      <c r="E59" s="73"/>
      <c r="F59" s="66"/>
      <c r="G59" s="85"/>
      <c r="H59" s="86"/>
      <c r="I59" s="87"/>
      <c r="J59" s="76"/>
      <c r="K59" s="26"/>
    </row>
    <row r="60" spans="2:11" ht="12" customHeight="1" x14ac:dyDescent="0.2">
      <c r="B60" s="71"/>
      <c r="C60" s="72"/>
      <c r="D60" s="73"/>
      <c r="E60" s="73"/>
      <c r="F60" s="66"/>
      <c r="G60" s="85"/>
      <c r="H60" s="86"/>
      <c r="I60" s="87"/>
      <c r="J60" s="76"/>
      <c r="K60" s="26"/>
    </row>
    <row r="61" spans="2:11" x14ac:dyDescent="0.2">
      <c r="B61" s="71"/>
      <c r="C61" s="77"/>
      <c r="D61" s="73" t="s">
        <v>121</v>
      </c>
      <c r="E61" s="73"/>
      <c r="F61" s="151"/>
      <c r="G61" s="59"/>
      <c r="H61" s="48"/>
      <c r="I61" s="75"/>
      <c r="J61" s="76"/>
      <c r="K61" s="26"/>
    </row>
    <row r="62" spans="2:11" x14ac:dyDescent="0.2">
      <c r="B62" s="71"/>
      <c r="C62" s="77"/>
      <c r="D62" s="75"/>
      <c r="E62" s="75"/>
      <c r="F62" s="59"/>
      <c r="G62" s="75"/>
      <c r="H62" s="66"/>
      <c r="I62" s="94"/>
      <c r="J62" s="76"/>
      <c r="K62" s="26"/>
    </row>
    <row r="63" spans="2:11" ht="21.75" customHeight="1" x14ac:dyDescent="0.2">
      <c r="B63" s="71"/>
      <c r="C63" s="72" t="s">
        <v>217</v>
      </c>
      <c r="D63" s="88" t="s">
        <v>273</v>
      </c>
      <c r="E63" s="88"/>
      <c r="F63" s="75"/>
      <c r="G63" s="75"/>
      <c r="H63" s="59"/>
      <c r="I63" s="94"/>
      <c r="J63" s="76"/>
      <c r="K63" s="26"/>
    </row>
    <row r="64" spans="2:11" x14ac:dyDescent="0.2">
      <c r="B64" s="71"/>
      <c r="C64" s="77"/>
      <c r="D64" s="75"/>
      <c r="E64" s="75"/>
      <c r="F64" s="75"/>
      <c r="G64" s="75"/>
      <c r="H64" s="75"/>
      <c r="I64" s="75"/>
      <c r="J64" s="76"/>
      <c r="K64" s="26"/>
    </row>
    <row r="65" spans="1:11" x14ac:dyDescent="0.2">
      <c r="B65" s="71"/>
      <c r="C65" s="155"/>
      <c r="D65" s="375" t="s">
        <v>207</v>
      </c>
      <c r="E65" s="156"/>
      <c r="F65" s="157"/>
      <c r="G65" s="375" t="s">
        <v>208</v>
      </c>
      <c r="H65" s="156" t="s">
        <v>144</v>
      </c>
      <c r="I65" s="158" t="s">
        <v>209</v>
      </c>
      <c r="J65" s="76"/>
      <c r="K65" s="26"/>
    </row>
    <row r="66" spans="1:11" ht="15" thickBot="1" x14ac:dyDescent="0.25">
      <c r="B66" s="71"/>
      <c r="C66" s="159"/>
      <c r="D66" s="376"/>
      <c r="E66" s="95"/>
      <c r="F66" s="96"/>
      <c r="G66" s="376"/>
      <c r="H66" s="95" t="s">
        <v>210</v>
      </c>
      <c r="I66" s="160" t="s">
        <v>211</v>
      </c>
      <c r="J66" s="76"/>
      <c r="K66" s="26"/>
    </row>
    <row r="67" spans="1:11" x14ac:dyDescent="0.2">
      <c r="B67" s="71"/>
      <c r="C67" s="161"/>
      <c r="D67" s="75"/>
      <c r="E67" s="75"/>
      <c r="F67" s="75"/>
      <c r="G67" s="60"/>
      <c r="H67" s="60"/>
      <c r="I67" s="162"/>
      <c r="J67" s="76"/>
      <c r="K67" s="26"/>
    </row>
    <row r="68" spans="1:11" ht="17.25" customHeight="1" x14ac:dyDescent="0.2">
      <c r="B68" s="71"/>
      <c r="C68" s="163" t="s">
        <v>212</v>
      </c>
      <c r="D68" s="75"/>
      <c r="E68" s="75"/>
      <c r="F68" s="66"/>
      <c r="G68" s="59">
        <v>179178600</v>
      </c>
      <c r="H68" s="60"/>
      <c r="I68" s="162">
        <f>+G68</f>
        <v>179178600</v>
      </c>
      <c r="J68" s="76"/>
      <c r="K68" s="26"/>
    </row>
    <row r="69" spans="1:11" ht="14.25" customHeight="1" x14ac:dyDescent="0.2">
      <c r="B69" s="71"/>
      <c r="C69" s="163" t="s">
        <v>213</v>
      </c>
      <c r="D69" s="75"/>
      <c r="E69" s="75"/>
      <c r="F69" s="66"/>
      <c r="G69" s="339">
        <v>90440344.430000007</v>
      </c>
      <c r="H69" s="60">
        <v>26244437.460000001</v>
      </c>
      <c r="I69" s="162">
        <f>+G69-H69</f>
        <v>64195906.970000006</v>
      </c>
      <c r="J69" s="76"/>
      <c r="K69" s="26"/>
    </row>
    <row r="70" spans="1:11" ht="14.25" hidden="1" customHeight="1" x14ac:dyDescent="0.2">
      <c r="B70" s="71"/>
      <c r="C70" s="349" t="s">
        <v>243</v>
      </c>
      <c r="D70" s="75"/>
      <c r="E70" s="75"/>
      <c r="F70" s="66"/>
      <c r="G70" s="339">
        <v>0</v>
      </c>
      <c r="H70" s="60"/>
      <c r="I70" s="162">
        <v>0</v>
      </c>
      <c r="J70" s="76"/>
      <c r="K70" s="26"/>
    </row>
    <row r="71" spans="1:11" ht="14.25" customHeight="1" x14ac:dyDescent="0.2">
      <c r="B71" s="71"/>
      <c r="C71" s="349" t="s">
        <v>263</v>
      </c>
      <c r="D71" s="75"/>
      <c r="E71" s="75"/>
      <c r="F71" s="66"/>
      <c r="G71" s="339">
        <f>55970000+164208.8</f>
        <v>56134208.799999997</v>
      </c>
      <c r="H71" s="60"/>
      <c r="I71" s="162">
        <f>+G71</f>
        <v>56134208.799999997</v>
      </c>
      <c r="J71" s="76"/>
      <c r="K71" s="26"/>
    </row>
    <row r="72" spans="1:11" ht="14.25" customHeight="1" x14ac:dyDescent="0.2">
      <c r="B72" s="71"/>
      <c r="C72" s="349" t="s">
        <v>244</v>
      </c>
      <c r="D72" s="75"/>
      <c r="E72" s="75"/>
      <c r="F72" s="66"/>
      <c r="G72" s="339">
        <v>8646000</v>
      </c>
      <c r="H72" s="60"/>
      <c r="I72" s="162">
        <v>8646000</v>
      </c>
      <c r="J72" s="76"/>
      <c r="K72" s="26"/>
    </row>
    <row r="73" spans="1:11" ht="14.25" customHeight="1" x14ac:dyDescent="0.2">
      <c r="B73" s="71"/>
      <c r="C73" s="349" t="s">
        <v>251</v>
      </c>
      <c r="D73" s="75"/>
      <c r="E73" s="75"/>
      <c r="F73" s="66"/>
      <c r="G73" s="339">
        <f>203095.19</f>
        <v>203095.19</v>
      </c>
      <c r="H73" s="60"/>
      <c r="I73" s="162">
        <f>+G73</f>
        <v>203095.19</v>
      </c>
      <c r="J73" s="76"/>
      <c r="K73" s="26"/>
    </row>
    <row r="74" spans="1:11" x14ac:dyDescent="0.2">
      <c r="A74" s="7"/>
      <c r="B74" s="71"/>
      <c r="C74" s="349" t="s">
        <v>182</v>
      </c>
      <c r="D74" s="75"/>
      <c r="E74" s="75"/>
      <c r="F74" s="328"/>
      <c r="G74" s="339">
        <f>17037922.94</f>
        <v>17037922.940000001</v>
      </c>
      <c r="H74" s="340">
        <v>16252287.029999999</v>
      </c>
      <c r="I74" s="162">
        <f>+G74-H74</f>
        <v>785635.91000000201</v>
      </c>
      <c r="J74" s="76"/>
      <c r="K74" s="26"/>
    </row>
    <row r="75" spans="1:11" ht="15.75" customHeight="1" x14ac:dyDescent="0.2">
      <c r="B75" s="71"/>
      <c r="C75" s="349" t="s">
        <v>105</v>
      </c>
      <c r="D75" s="75"/>
      <c r="E75" s="75"/>
      <c r="F75" s="66"/>
      <c r="G75" s="339">
        <f>34257787.93+125414.2+26687.56+23433.62-271322.11+50685.03+271322.11+102707.22-532338.49+244088.95</f>
        <v>34298466.020000003</v>
      </c>
      <c r="H75" s="340">
        <v>28211314.239999998</v>
      </c>
      <c r="I75" s="162">
        <f>+G75-H75</f>
        <v>6087151.7800000049</v>
      </c>
      <c r="J75" s="76"/>
      <c r="K75" s="26"/>
    </row>
    <row r="76" spans="1:11" x14ac:dyDescent="0.2">
      <c r="A76" s="7"/>
      <c r="B76" s="71"/>
      <c r="C76" s="349" t="s">
        <v>59</v>
      </c>
      <c r="D76" s="75"/>
      <c r="E76" s="75"/>
      <c r="F76" s="66"/>
      <c r="G76" s="339">
        <f>4621488.09+561000.01+1122000.01</f>
        <v>6304488.1099999994</v>
      </c>
      <c r="H76" s="340">
        <v>2353538.17</v>
      </c>
      <c r="I76" s="162">
        <f>+G76-H76</f>
        <v>3950949.9399999995</v>
      </c>
      <c r="J76" s="76"/>
      <c r="K76" s="26"/>
    </row>
    <row r="77" spans="1:11" hidden="1" x14ac:dyDescent="0.2">
      <c r="A77" s="7"/>
      <c r="B77" s="71"/>
      <c r="C77" s="349" t="s">
        <v>196</v>
      </c>
      <c r="D77" s="75"/>
      <c r="E77" s="75"/>
      <c r="F77" s="66"/>
      <c r="G77" s="339">
        <v>0</v>
      </c>
      <c r="H77" s="60">
        <f>+H723</f>
        <v>0</v>
      </c>
      <c r="I77" s="162">
        <v>0</v>
      </c>
      <c r="J77" s="76"/>
      <c r="K77" s="26"/>
    </row>
    <row r="78" spans="1:11" hidden="1" x14ac:dyDescent="0.2">
      <c r="A78" s="7"/>
      <c r="B78" s="71"/>
      <c r="C78" s="349" t="s">
        <v>61</v>
      </c>
      <c r="D78" s="75"/>
      <c r="E78" s="75"/>
      <c r="F78" s="66"/>
      <c r="G78" s="339">
        <v>0</v>
      </c>
      <c r="H78" s="60">
        <v>0</v>
      </c>
      <c r="I78" s="162">
        <v>0</v>
      </c>
      <c r="J78" s="76"/>
      <c r="K78" s="26"/>
    </row>
    <row r="79" spans="1:11" x14ac:dyDescent="0.2">
      <c r="B79" s="71"/>
      <c r="C79" s="349" t="s">
        <v>201</v>
      </c>
      <c r="D79" s="75"/>
      <c r="E79" s="75"/>
      <c r="F79" s="66"/>
      <c r="G79" s="339">
        <f>20523891.97-782546.82</f>
        <v>19741345.149999999</v>
      </c>
      <c r="H79" s="60">
        <v>14376888.539999999</v>
      </c>
      <c r="I79" s="162">
        <f>+G79-H79</f>
        <v>5364456.6099999994</v>
      </c>
      <c r="J79" s="76"/>
      <c r="K79" s="26"/>
    </row>
    <row r="80" spans="1:11" x14ac:dyDescent="0.2">
      <c r="B80" s="71"/>
      <c r="C80" s="163" t="s">
        <v>122</v>
      </c>
      <c r="D80" s="75"/>
      <c r="E80" s="75"/>
      <c r="F80" s="66"/>
      <c r="G80" s="339">
        <v>44970715.57</v>
      </c>
      <c r="H80" s="60">
        <v>37193022.82</v>
      </c>
      <c r="I80" s="162">
        <f>+G80-H80</f>
        <v>7777692.75</v>
      </c>
      <c r="J80" s="76"/>
      <c r="K80" s="26"/>
    </row>
    <row r="81" spans="2:11" x14ac:dyDescent="0.2">
      <c r="B81" s="71"/>
      <c r="C81" s="163" t="s">
        <v>164</v>
      </c>
      <c r="D81" s="75"/>
      <c r="E81" s="75"/>
      <c r="F81" s="66"/>
      <c r="G81" s="348">
        <v>17605611.469999999</v>
      </c>
      <c r="H81" s="97">
        <v>6631972.8300000001</v>
      </c>
      <c r="I81" s="162">
        <f>+G81-H81</f>
        <v>10973638.639999999</v>
      </c>
      <c r="J81" s="76"/>
      <c r="K81" s="26"/>
    </row>
    <row r="82" spans="2:11" ht="15" thickBot="1" x14ac:dyDescent="0.25">
      <c r="B82" s="71"/>
      <c r="C82" s="165"/>
      <c r="D82" s="66"/>
      <c r="E82" s="75"/>
      <c r="F82" s="66"/>
      <c r="G82" s="98">
        <f>SUM(G68:G81)</f>
        <v>474560797.67999995</v>
      </c>
      <c r="H82" s="98">
        <f>SUM(H69:H81)</f>
        <v>131263461.08999999</v>
      </c>
      <c r="I82" s="166">
        <f>SUM(I68:I81)</f>
        <v>343297336.59000003</v>
      </c>
      <c r="J82" s="76"/>
      <c r="K82" s="26"/>
    </row>
    <row r="83" spans="2:11" ht="15" thickTop="1" x14ac:dyDescent="0.2">
      <c r="B83" s="71"/>
      <c r="C83" s="167"/>
      <c r="D83" s="147"/>
      <c r="E83" s="168"/>
      <c r="F83" s="168"/>
      <c r="G83" s="97"/>
      <c r="H83" s="97"/>
      <c r="I83" s="164"/>
      <c r="J83" s="76"/>
      <c r="K83" s="26"/>
    </row>
    <row r="84" spans="2:11" x14ac:dyDescent="0.2">
      <c r="B84" s="71"/>
      <c r="C84" s="66"/>
      <c r="D84" s="66"/>
      <c r="E84" s="75"/>
      <c r="F84" s="75"/>
      <c r="G84" s="60"/>
      <c r="H84" s="60"/>
      <c r="I84" s="60"/>
      <c r="J84" s="76"/>
      <c r="K84" s="26"/>
    </row>
    <row r="85" spans="2:11" x14ac:dyDescent="0.2">
      <c r="B85" s="71"/>
      <c r="C85" s="66"/>
      <c r="D85" s="66"/>
      <c r="E85" s="75"/>
      <c r="F85" s="75"/>
      <c r="G85" s="60"/>
      <c r="H85" s="60"/>
      <c r="I85" s="60"/>
      <c r="J85" s="76"/>
      <c r="K85" s="26"/>
    </row>
    <row r="86" spans="2:11" ht="15" thickBot="1" x14ac:dyDescent="0.25">
      <c r="B86" s="90"/>
      <c r="C86" s="115"/>
      <c r="D86" s="115"/>
      <c r="E86" s="91"/>
      <c r="F86" s="91"/>
      <c r="G86" s="172"/>
      <c r="H86" s="172"/>
      <c r="I86" s="172"/>
      <c r="J86" s="92"/>
      <c r="K86" s="26"/>
    </row>
    <row r="87" spans="2:11" ht="18" customHeight="1" thickTop="1" x14ac:dyDescent="0.2">
      <c r="B87" s="71"/>
      <c r="C87" s="75"/>
      <c r="D87" s="143" t="s">
        <v>264</v>
      </c>
      <c r="E87" s="143"/>
      <c r="F87" s="143"/>
      <c r="G87" s="143"/>
      <c r="H87" s="93"/>
      <c r="I87" s="144"/>
      <c r="J87" s="76"/>
      <c r="K87" s="26"/>
    </row>
    <row r="88" spans="2:11" x14ac:dyDescent="0.2">
      <c r="B88" s="71"/>
      <c r="C88" s="75"/>
      <c r="D88" s="143" t="s">
        <v>265</v>
      </c>
      <c r="E88" s="143"/>
      <c r="F88" s="143"/>
      <c r="G88" s="143"/>
      <c r="H88" s="93"/>
      <c r="I88" s="144"/>
      <c r="J88" s="76"/>
      <c r="K88" s="26"/>
    </row>
    <row r="89" spans="2:11" x14ac:dyDescent="0.2">
      <c r="B89" s="99"/>
      <c r="C89" s="65"/>
      <c r="D89" s="181" t="s">
        <v>261</v>
      </c>
      <c r="E89" s="18"/>
      <c r="F89" s="40"/>
      <c r="G89" s="40"/>
      <c r="H89" s="93"/>
      <c r="I89" s="93"/>
      <c r="J89" s="100"/>
    </row>
    <row r="90" spans="2:11" x14ac:dyDescent="0.2">
      <c r="B90" s="99"/>
      <c r="C90" s="65"/>
      <c r="D90" s="143" t="s">
        <v>236</v>
      </c>
      <c r="E90" s="143"/>
      <c r="F90" s="143"/>
      <c r="G90" s="143"/>
      <c r="H90" s="93"/>
      <c r="I90" s="93"/>
      <c r="J90" s="100"/>
    </row>
    <row r="91" spans="2:11" x14ac:dyDescent="0.2">
      <c r="B91" s="99"/>
      <c r="C91" s="65"/>
      <c r="D91" s="143" t="s">
        <v>266</v>
      </c>
      <c r="E91" s="143"/>
      <c r="F91" s="143"/>
      <c r="G91" s="143"/>
      <c r="H91" s="93"/>
      <c r="I91" s="93"/>
      <c r="J91" s="100"/>
    </row>
    <row r="92" spans="2:11" x14ac:dyDescent="0.2">
      <c r="B92" s="99"/>
      <c r="C92" s="65"/>
      <c r="D92" s="143" t="s">
        <v>87</v>
      </c>
      <c r="E92" s="143"/>
      <c r="F92" s="143"/>
      <c r="G92" s="143"/>
      <c r="H92" s="93"/>
      <c r="I92" s="93"/>
      <c r="J92" s="100"/>
    </row>
    <row r="93" spans="2:11" x14ac:dyDescent="0.2">
      <c r="B93" s="99"/>
      <c r="C93" s="53"/>
      <c r="D93" s="66"/>
      <c r="E93" s="66"/>
      <c r="F93" s="53"/>
      <c r="G93" s="127"/>
      <c r="H93" s="66"/>
      <c r="I93" s="66"/>
      <c r="J93" s="100"/>
    </row>
    <row r="94" spans="2:11" x14ac:dyDescent="0.2">
      <c r="B94" s="99"/>
      <c r="C94" s="58" t="s">
        <v>206</v>
      </c>
      <c r="D94" s="58" t="s">
        <v>88</v>
      </c>
      <c r="E94" s="58"/>
      <c r="F94" s="53"/>
      <c r="G94" s="53"/>
      <c r="H94" s="66"/>
      <c r="I94" s="53"/>
      <c r="J94" s="100"/>
    </row>
    <row r="95" spans="2:11" ht="15" thickBot="1" x14ac:dyDescent="0.25">
      <c r="B95" s="99"/>
      <c r="C95" s="53"/>
      <c r="D95" s="53"/>
      <c r="E95" s="53"/>
      <c r="F95" s="53"/>
      <c r="G95" s="53"/>
      <c r="H95" s="53"/>
      <c r="I95" s="53"/>
      <c r="J95" s="100"/>
    </row>
    <row r="96" spans="2:11" ht="21" customHeight="1" thickBot="1" x14ac:dyDescent="0.25">
      <c r="B96" s="99"/>
      <c r="C96" s="53"/>
      <c r="D96" s="101" t="s">
        <v>207</v>
      </c>
      <c r="E96" s="102" t="s">
        <v>123</v>
      </c>
      <c r="F96" s="102" t="s">
        <v>194</v>
      </c>
      <c r="G96" s="102" t="s">
        <v>195</v>
      </c>
      <c r="H96" s="146" t="s">
        <v>86</v>
      </c>
      <c r="I96" s="103" t="s">
        <v>260</v>
      </c>
      <c r="J96" s="100"/>
    </row>
    <row r="97" spans="2:10" ht="9" customHeight="1" x14ac:dyDescent="0.2">
      <c r="B97" s="99"/>
      <c r="C97" s="53"/>
      <c r="D97" s="145"/>
      <c r="E97" s="169"/>
      <c r="F97" s="169"/>
      <c r="G97" s="170"/>
      <c r="H97" s="170"/>
      <c r="I97" s="169"/>
      <c r="J97" s="100"/>
    </row>
    <row r="98" spans="2:10" ht="14.25" customHeight="1" x14ac:dyDescent="0.2">
      <c r="B98" s="99"/>
      <c r="C98" s="53"/>
      <c r="D98" s="53"/>
      <c r="E98" s="53"/>
      <c r="F98" s="53"/>
      <c r="G98" s="66"/>
      <c r="H98" s="66"/>
      <c r="I98" s="53"/>
      <c r="J98" s="100"/>
    </row>
    <row r="99" spans="2:10" ht="14.25" customHeight="1" x14ac:dyDescent="0.2">
      <c r="B99" s="99"/>
      <c r="C99" s="53"/>
      <c r="D99" s="53" t="s">
        <v>200</v>
      </c>
      <c r="E99" s="177">
        <v>97238880</v>
      </c>
      <c r="F99" s="104">
        <v>83697100</v>
      </c>
      <c r="G99" s="104">
        <v>-30801220</v>
      </c>
      <c r="H99" s="66">
        <v>14896456</v>
      </c>
      <c r="I99" s="60">
        <v>-586736</v>
      </c>
      <c r="J99" s="100"/>
    </row>
    <row r="100" spans="2:10" x14ac:dyDescent="0.2">
      <c r="B100" s="99"/>
      <c r="C100" s="53"/>
      <c r="D100" s="53" t="s">
        <v>220</v>
      </c>
      <c r="E100" s="177">
        <v>70888238</v>
      </c>
      <c r="F100" s="104">
        <v>15435455</v>
      </c>
      <c r="G100" s="60">
        <v>28381266</v>
      </c>
      <c r="H100" s="147">
        <v>2179622</v>
      </c>
      <c r="I100" s="97">
        <v>-9830956</v>
      </c>
      <c r="J100" s="100"/>
    </row>
    <row r="101" spans="2:10" ht="15" thickBot="1" x14ac:dyDescent="0.25">
      <c r="B101" s="99"/>
      <c r="C101" s="53"/>
      <c r="D101" s="57" t="s">
        <v>221</v>
      </c>
      <c r="E101" s="178">
        <f>SUM(E99:E100)</f>
        <v>168127118</v>
      </c>
      <c r="F101" s="106">
        <f>SUM(F99:F100)</f>
        <v>99132555</v>
      </c>
      <c r="G101" s="106">
        <f>SUM(G97:G100)</f>
        <v>-2419954</v>
      </c>
      <c r="H101" s="116">
        <f>SUM(H99:H100)</f>
        <v>17076078</v>
      </c>
      <c r="I101" s="171">
        <f>SUM(I99:I100)</f>
        <v>-10417692</v>
      </c>
      <c r="J101" s="105"/>
    </row>
    <row r="102" spans="2:10" ht="18.75" customHeight="1" thickTop="1" thickBot="1" x14ac:dyDescent="0.25">
      <c r="B102" s="99"/>
      <c r="C102" s="53"/>
      <c r="D102" s="53"/>
      <c r="E102" s="53"/>
      <c r="F102" s="53"/>
      <c r="G102" s="53"/>
      <c r="H102" s="53"/>
      <c r="I102" s="65"/>
      <c r="J102" s="100"/>
    </row>
    <row r="103" spans="2:10" ht="15" thickBot="1" x14ac:dyDescent="0.25">
      <c r="B103" s="99"/>
      <c r="C103" s="53"/>
      <c r="D103" s="101" t="s">
        <v>207</v>
      </c>
      <c r="E103" s="103" t="s">
        <v>223</v>
      </c>
      <c r="F103" s="145"/>
      <c r="G103" s="180"/>
      <c r="H103" s="180"/>
      <c r="I103" s="145"/>
      <c r="J103" s="100"/>
    </row>
    <row r="104" spans="2:10" ht="18" customHeight="1" x14ac:dyDescent="0.2">
      <c r="B104" s="99"/>
      <c r="C104" s="53"/>
      <c r="D104" s="145"/>
      <c r="E104" s="169"/>
      <c r="F104" s="145"/>
      <c r="G104" s="66"/>
      <c r="H104" s="66"/>
      <c r="I104" s="145"/>
      <c r="J104" s="100"/>
    </row>
    <row r="105" spans="2:10" ht="14.25" customHeight="1" x14ac:dyDescent="0.2">
      <c r="B105" s="99"/>
      <c r="C105" s="53"/>
      <c r="D105" s="53" t="s">
        <v>200</v>
      </c>
      <c r="E105" s="358">
        <f>SUM(F99:I99)</f>
        <v>67205600</v>
      </c>
      <c r="F105" s="104"/>
      <c r="G105" s="104"/>
      <c r="H105" s="66"/>
      <c r="I105" s="60"/>
      <c r="J105" s="100"/>
    </row>
    <row r="106" spans="2:10" x14ac:dyDescent="0.2">
      <c r="B106" s="99"/>
      <c r="C106" s="53"/>
      <c r="D106" s="53" t="s">
        <v>220</v>
      </c>
      <c r="E106" s="358">
        <f>SUM(F100:I100)</f>
        <v>36165387</v>
      </c>
      <c r="F106" s="104"/>
      <c r="G106" s="60"/>
      <c r="H106" s="66"/>
      <c r="I106" s="60"/>
      <c r="J106" s="100"/>
    </row>
    <row r="107" spans="2:10" ht="15" thickBot="1" x14ac:dyDescent="0.25">
      <c r="B107" s="99"/>
      <c r="C107" s="53"/>
      <c r="D107" s="57" t="s">
        <v>221</v>
      </c>
      <c r="E107" s="178">
        <f>SUM(E105:E106)</f>
        <v>103370987</v>
      </c>
      <c r="F107" s="179"/>
      <c r="G107" s="179"/>
      <c r="H107" s="85"/>
      <c r="I107" s="62"/>
      <c r="J107" s="105"/>
    </row>
    <row r="108" spans="2:10" ht="15" thickTop="1" x14ac:dyDescent="0.2">
      <c r="B108" s="99"/>
      <c r="C108" s="53"/>
      <c r="D108" s="57"/>
      <c r="E108" s="341"/>
      <c r="F108" s="179"/>
      <c r="G108" s="179"/>
      <c r="H108" s="85"/>
      <c r="I108" s="62"/>
      <c r="J108" s="105"/>
    </row>
    <row r="109" spans="2:10" x14ac:dyDescent="0.2">
      <c r="B109" s="99"/>
      <c r="C109" s="53"/>
      <c r="D109" s="57"/>
      <c r="E109" s="341"/>
      <c r="F109" s="359"/>
      <c r="G109" s="179"/>
      <c r="H109" s="85"/>
      <c r="I109" s="62"/>
      <c r="J109" s="105"/>
    </row>
    <row r="110" spans="2:10" x14ac:dyDescent="0.2">
      <c r="B110" s="99"/>
      <c r="C110" s="58" t="s">
        <v>245</v>
      </c>
      <c r="D110" s="342" t="s">
        <v>246</v>
      </c>
      <c r="E110" s="342"/>
      <c r="F110" s="179"/>
      <c r="G110" s="179"/>
      <c r="H110" s="85"/>
      <c r="I110" s="62"/>
      <c r="J110" s="105"/>
    </row>
    <row r="111" spans="2:10" ht="6.75" customHeight="1" x14ac:dyDescent="0.2">
      <c r="B111" s="99"/>
      <c r="C111" s="53"/>
      <c r="D111" s="57"/>
      <c r="E111" s="341"/>
      <c r="F111" s="179"/>
      <c r="G111" s="179"/>
      <c r="H111" s="85"/>
      <c r="I111" s="62"/>
      <c r="J111" s="105"/>
    </row>
    <row r="112" spans="2:10" x14ac:dyDescent="0.2">
      <c r="B112" s="99"/>
      <c r="C112" s="53"/>
      <c r="D112" s="143" t="s">
        <v>249</v>
      </c>
      <c r="E112" s="343"/>
      <c r="F112" s="122"/>
      <c r="G112" s="122"/>
      <c r="H112" s="66"/>
      <c r="I112" s="62"/>
      <c r="J112" s="105"/>
    </row>
    <row r="113" spans="1:10" x14ac:dyDescent="0.2">
      <c r="B113" s="99"/>
      <c r="C113" s="53"/>
      <c r="D113" s="143" t="s">
        <v>267</v>
      </c>
      <c r="E113" s="53"/>
      <c r="F113" s="53"/>
      <c r="G113" s="127"/>
      <c r="H113" s="122"/>
      <c r="I113" s="65"/>
      <c r="J113" s="100"/>
    </row>
    <row r="114" spans="1:10" x14ac:dyDescent="0.2">
      <c r="B114" s="99"/>
      <c r="C114" s="58"/>
      <c r="D114" s="143" t="s">
        <v>247</v>
      </c>
      <c r="E114" s="53"/>
      <c r="F114" s="53"/>
      <c r="G114" s="122"/>
      <c r="H114" s="122"/>
      <c r="I114" s="65"/>
      <c r="J114" s="100"/>
    </row>
    <row r="115" spans="1:10" x14ac:dyDescent="0.2">
      <c r="B115" s="99"/>
      <c r="C115" s="58"/>
      <c r="D115" s="53"/>
      <c r="E115" s="53"/>
      <c r="F115" s="53"/>
      <c r="G115" s="122"/>
      <c r="H115" s="122"/>
      <c r="I115" s="65"/>
      <c r="J115" s="100"/>
    </row>
    <row r="116" spans="1:10" x14ac:dyDescent="0.2">
      <c r="B116" s="99"/>
      <c r="C116" s="53"/>
      <c r="D116" s="73" t="s">
        <v>4</v>
      </c>
      <c r="E116" s="73"/>
      <c r="F116" s="74"/>
      <c r="G116" s="66"/>
      <c r="H116" s="122"/>
      <c r="I116" s="60"/>
      <c r="J116" s="100"/>
    </row>
    <row r="117" spans="1:10" x14ac:dyDescent="0.2">
      <c r="B117" s="99"/>
      <c r="C117" s="53"/>
      <c r="D117" s="66"/>
      <c r="E117" s="66"/>
      <c r="F117" s="66"/>
      <c r="G117" s="66"/>
      <c r="H117" s="66"/>
      <c r="I117" s="138"/>
      <c r="J117" s="100"/>
    </row>
    <row r="118" spans="1:10" x14ac:dyDescent="0.2">
      <c r="B118" s="99"/>
      <c r="C118" s="72" t="s">
        <v>119</v>
      </c>
      <c r="D118" s="85" t="s">
        <v>274</v>
      </c>
      <c r="E118" s="85"/>
      <c r="F118" s="66"/>
      <c r="G118" s="66"/>
      <c r="H118" s="66"/>
      <c r="I118" s="54"/>
      <c r="J118" s="107"/>
    </row>
    <row r="119" spans="1:10" x14ac:dyDescent="0.2">
      <c r="B119" s="99"/>
      <c r="C119" s="66"/>
      <c r="D119" s="85"/>
      <c r="E119" s="85"/>
      <c r="F119" s="66"/>
      <c r="G119" s="66"/>
      <c r="I119" s="54"/>
      <c r="J119" s="107"/>
    </row>
    <row r="120" spans="1:10" x14ac:dyDescent="0.2">
      <c r="B120" s="99"/>
      <c r="C120" s="66"/>
      <c r="D120" s="85"/>
      <c r="E120" s="85"/>
      <c r="F120" s="66" t="s">
        <v>95</v>
      </c>
      <c r="G120" s="66"/>
      <c r="H120" s="59">
        <v>651672.69999999995</v>
      </c>
      <c r="I120" s="54"/>
      <c r="J120" s="107"/>
    </row>
    <row r="121" spans="1:10" x14ac:dyDescent="0.2">
      <c r="B121" s="99"/>
      <c r="C121" s="66"/>
      <c r="D121" s="85"/>
      <c r="E121" s="65"/>
      <c r="F121" s="66" t="s">
        <v>96</v>
      </c>
      <c r="G121" s="108"/>
      <c r="H121" s="64">
        <v>4578119.6799999997</v>
      </c>
      <c r="I121" s="54"/>
      <c r="J121" s="107"/>
    </row>
    <row r="122" spans="1:10" ht="14.25" customHeight="1" thickBot="1" x14ac:dyDescent="0.25">
      <c r="B122" s="99"/>
      <c r="C122" s="66"/>
      <c r="D122" s="66"/>
      <c r="E122" s="66"/>
      <c r="F122" s="66"/>
      <c r="G122" s="89" t="s">
        <v>148</v>
      </c>
      <c r="H122" s="109">
        <f>SUM(H120:H121)</f>
        <v>5229792.38</v>
      </c>
      <c r="I122" s="54"/>
      <c r="J122" s="107"/>
    </row>
    <row r="123" spans="1:10" ht="15.75" customHeight="1" thickTop="1" x14ac:dyDescent="0.2">
      <c r="B123" s="99"/>
      <c r="C123" s="66"/>
      <c r="D123" s="66"/>
      <c r="E123" s="66"/>
      <c r="F123" s="66"/>
      <c r="G123" s="89"/>
      <c r="H123" s="110"/>
      <c r="I123" s="54"/>
      <c r="J123" s="107"/>
    </row>
    <row r="124" spans="1:10" ht="15.75" customHeight="1" x14ac:dyDescent="0.2">
      <c r="B124" s="99"/>
      <c r="C124" s="66"/>
      <c r="D124" s="73" t="s">
        <v>165</v>
      </c>
      <c r="E124" s="73"/>
      <c r="F124" s="66"/>
      <c r="G124" s="89"/>
      <c r="H124" s="110"/>
      <c r="I124" s="54"/>
      <c r="J124" s="107"/>
    </row>
    <row r="125" spans="1:10" x14ac:dyDescent="0.2">
      <c r="A125" s="38"/>
      <c r="B125" s="99"/>
      <c r="C125" s="66"/>
      <c r="D125" s="66"/>
      <c r="E125" s="66"/>
      <c r="F125" s="66"/>
      <c r="G125" s="89"/>
      <c r="H125" s="110"/>
      <c r="I125" s="54"/>
      <c r="J125" s="107"/>
    </row>
    <row r="126" spans="1:10" x14ac:dyDescent="0.2">
      <c r="B126" s="99"/>
      <c r="C126" s="72" t="s">
        <v>147</v>
      </c>
      <c r="D126" s="111" t="s">
        <v>275</v>
      </c>
      <c r="E126" s="111"/>
      <c r="F126" s="85"/>
      <c r="G126" s="89"/>
      <c r="H126" s="110"/>
      <c r="I126" s="54"/>
      <c r="J126" s="107"/>
    </row>
    <row r="127" spans="1:10" x14ac:dyDescent="0.2">
      <c r="B127" s="99"/>
      <c r="C127" s="66"/>
      <c r="D127" s="85"/>
      <c r="E127" s="85"/>
      <c r="F127" s="85"/>
      <c r="G127" s="89"/>
      <c r="H127" s="110"/>
      <c r="I127" s="54"/>
      <c r="J127" s="107"/>
    </row>
    <row r="128" spans="1:10" ht="15" customHeight="1" x14ac:dyDescent="0.2">
      <c r="B128" s="99"/>
      <c r="C128" s="66"/>
      <c r="D128" s="85"/>
      <c r="E128" s="85"/>
      <c r="F128" s="85"/>
      <c r="G128" s="89"/>
      <c r="H128" s="110"/>
      <c r="I128" s="54"/>
      <c r="J128" s="107"/>
    </row>
    <row r="129" spans="2:10" ht="14.25" customHeight="1" x14ac:dyDescent="0.2">
      <c r="B129" s="99"/>
      <c r="C129" s="66"/>
      <c r="E129" s="66"/>
      <c r="F129" s="66" t="s">
        <v>170</v>
      </c>
      <c r="G129" s="89"/>
      <c r="H129" s="104">
        <v>696175363.91999996</v>
      </c>
      <c r="I129" s="54"/>
      <c r="J129" s="107"/>
    </row>
    <row r="130" spans="2:10" hidden="1" x14ac:dyDescent="0.2">
      <c r="B130" s="99"/>
      <c r="C130" s="66"/>
      <c r="D130" s="66" t="s">
        <v>189</v>
      </c>
      <c r="E130" s="66"/>
      <c r="F130" s="66"/>
      <c r="G130" s="89"/>
      <c r="H130" s="104"/>
      <c r="I130" s="54"/>
      <c r="J130" s="107"/>
    </row>
    <row r="131" spans="2:10" ht="14.25" hidden="1" customHeight="1" x14ac:dyDescent="0.2">
      <c r="B131" s="99"/>
      <c r="C131" s="66"/>
      <c r="D131" s="66" t="s">
        <v>166</v>
      </c>
      <c r="E131" s="66"/>
      <c r="F131" s="66"/>
      <c r="G131" s="112"/>
      <c r="H131" s="104"/>
      <c r="I131" s="54"/>
      <c r="J131" s="107"/>
    </row>
    <row r="132" spans="2:10" ht="14.25" hidden="1" customHeight="1" x14ac:dyDescent="0.2">
      <c r="B132" s="99"/>
      <c r="C132" s="66"/>
      <c r="D132" s="66" t="s">
        <v>183</v>
      </c>
      <c r="E132" s="66"/>
      <c r="F132" s="66"/>
      <c r="G132" s="112"/>
      <c r="H132" s="113"/>
      <c r="I132" s="54"/>
      <c r="J132" s="107"/>
    </row>
    <row r="133" spans="2:10" ht="15" thickBot="1" x14ac:dyDescent="0.25">
      <c r="B133" s="99"/>
      <c r="C133" s="66"/>
      <c r="D133" s="85"/>
      <c r="E133" s="66"/>
      <c r="F133" s="85" t="s">
        <v>167</v>
      </c>
      <c r="G133" s="89"/>
      <c r="H133" s="114">
        <f>SUM(H129:H132)</f>
        <v>696175363.91999996</v>
      </c>
      <c r="I133" s="54"/>
      <c r="J133" s="107"/>
    </row>
    <row r="134" spans="2:10" ht="15.75" thickTop="1" thickBot="1" x14ac:dyDescent="0.25">
      <c r="B134" s="152"/>
      <c r="C134" s="115"/>
      <c r="D134" s="116"/>
      <c r="E134" s="116"/>
      <c r="F134" s="116"/>
      <c r="G134" s="117"/>
      <c r="H134" s="109"/>
      <c r="I134" s="118"/>
      <c r="J134" s="119"/>
    </row>
    <row r="135" spans="2:10" ht="21" customHeight="1" thickTop="1" x14ac:dyDescent="0.2">
      <c r="B135" s="99"/>
      <c r="C135" s="72" t="s">
        <v>151</v>
      </c>
      <c r="D135" s="73" t="s">
        <v>158</v>
      </c>
      <c r="E135" s="73"/>
      <c r="F135" s="66"/>
      <c r="G135" s="89"/>
      <c r="H135" s="110"/>
      <c r="I135" s="54"/>
      <c r="J135" s="107"/>
    </row>
    <row r="136" spans="2:10" x14ac:dyDescent="0.2">
      <c r="B136" s="99"/>
      <c r="C136" s="66"/>
      <c r="D136" s="73"/>
      <c r="E136" s="73"/>
      <c r="F136" s="66"/>
      <c r="G136" s="89"/>
      <c r="H136" s="110"/>
      <c r="I136" s="54"/>
      <c r="J136" s="107"/>
    </row>
    <row r="137" spans="2:10" ht="20.25" customHeight="1" x14ac:dyDescent="0.2">
      <c r="B137" s="99"/>
      <c r="D137" s="111" t="s">
        <v>276</v>
      </c>
      <c r="E137" s="111"/>
      <c r="F137" s="85"/>
      <c r="G137" s="89"/>
      <c r="H137" s="110"/>
      <c r="I137" s="54"/>
      <c r="J137" s="107"/>
    </row>
    <row r="138" spans="2:10" x14ac:dyDescent="0.2">
      <c r="B138" s="99"/>
      <c r="C138" s="72"/>
      <c r="D138" s="85"/>
      <c r="E138" s="85"/>
      <c r="F138" s="85"/>
      <c r="G138" s="89"/>
      <c r="H138" s="110"/>
      <c r="I138" s="54"/>
      <c r="J138" s="107"/>
    </row>
    <row r="139" spans="2:10" x14ac:dyDescent="0.2">
      <c r="B139" s="99"/>
      <c r="C139" s="66"/>
      <c r="D139" s="85"/>
      <c r="E139" s="85"/>
      <c r="G139" s="89"/>
      <c r="H139" s="110"/>
      <c r="I139" s="62"/>
      <c r="J139" s="107"/>
    </row>
    <row r="140" spans="2:10" x14ac:dyDescent="0.2">
      <c r="B140" s="99"/>
      <c r="C140" s="66"/>
      <c r="D140" s="93" t="s">
        <v>162</v>
      </c>
      <c r="E140" s="93"/>
      <c r="F140" s="93"/>
      <c r="G140" s="111"/>
      <c r="H140" s="104">
        <v>3413227.14</v>
      </c>
      <c r="I140" s="62"/>
      <c r="J140" s="107"/>
    </row>
    <row r="141" spans="2:10" x14ac:dyDescent="0.2">
      <c r="B141" s="99"/>
      <c r="C141" s="66"/>
      <c r="D141" s="93" t="s">
        <v>145</v>
      </c>
      <c r="E141" s="93"/>
      <c r="F141" s="93"/>
      <c r="G141" s="111"/>
      <c r="H141" s="104">
        <v>194477.03</v>
      </c>
      <c r="I141" s="62"/>
      <c r="J141" s="107"/>
    </row>
    <row r="142" spans="2:10" x14ac:dyDescent="0.2">
      <c r="B142" s="99"/>
      <c r="C142" s="66"/>
      <c r="D142" s="93" t="s">
        <v>143</v>
      </c>
      <c r="E142" s="93"/>
      <c r="F142" s="93"/>
      <c r="G142" s="111"/>
      <c r="H142" s="104">
        <v>3350192.94</v>
      </c>
      <c r="I142" s="65"/>
      <c r="J142" s="107"/>
    </row>
    <row r="143" spans="2:10" hidden="1" x14ac:dyDescent="0.2">
      <c r="B143" s="99"/>
      <c r="C143" s="66"/>
      <c r="D143" s="93" t="s">
        <v>120</v>
      </c>
      <c r="E143" s="93"/>
      <c r="F143" s="93"/>
      <c r="G143" s="111"/>
      <c r="H143" s="60">
        <v>0</v>
      </c>
      <c r="I143" s="65"/>
      <c r="J143" s="107"/>
    </row>
    <row r="144" spans="2:10" hidden="1" x14ac:dyDescent="0.2">
      <c r="B144" s="99"/>
      <c r="C144" s="66"/>
      <c r="D144" s="93" t="s">
        <v>240</v>
      </c>
      <c r="E144" s="93"/>
      <c r="F144" s="93"/>
      <c r="G144" s="111"/>
      <c r="H144" s="60">
        <v>0</v>
      </c>
      <c r="I144" s="65"/>
      <c r="J144" s="107"/>
    </row>
    <row r="145" spans="2:10" hidden="1" x14ac:dyDescent="0.2">
      <c r="B145" s="99"/>
      <c r="C145" s="66"/>
      <c r="D145" s="120" t="s">
        <v>184</v>
      </c>
      <c r="E145" s="120"/>
      <c r="F145" s="93"/>
      <c r="G145" s="111"/>
      <c r="H145" s="104">
        <v>0</v>
      </c>
      <c r="I145" s="65"/>
      <c r="J145" s="107"/>
    </row>
    <row r="146" spans="2:10" hidden="1" x14ac:dyDescent="0.2">
      <c r="B146" s="99"/>
      <c r="C146" s="66"/>
      <c r="D146" s="93" t="s">
        <v>38</v>
      </c>
      <c r="E146" s="93"/>
      <c r="F146" s="93"/>
      <c r="G146" s="111"/>
      <c r="H146" s="104">
        <v>0</v>
      </c>
      <c r="I146" s="65"/>
      <c r="J146" s="107"/>
    </row>
    <row r="147" spans="2:10" x14ac:dyDescent="0.2">
      <c r="B147" s="99"/>
      <c r="C147" s="66"/>
      <c r="D147" s="120" t="s">
        <v>156</v>
      </c>
      <c r="E147" s="120"/>
      <c r="F147" s="93"/>
      <c r="G147" s="111"/>
      <c r="H147" s="104">
        <v>2797400</v>
      </c>
      <c r="I147" s="65"/>
      <c r="J147" s="107"/>
    </row>
    <row r="148" spans="2:10" ht="15" thickBot="1" x14ac:dyDescent="0.25">
      <c r="B148" s="99"/>
      <c r="C148" s="66"/>
      <c r="D148" s="121"/>
      <c r="E148" s="121"/>
      <c r="F148" s="93"/>
      <c r="G148" s="89" t="s">
        <v>159</v>
      </c>
      <c r="H148" s="114">
        <f>SUM(H140:H147)</f>
        <v>9755297.1099999994</v>
      </c>
      <c r="I148" s="65"/>
      <c r="J148" s="107"/>
    </row>
    <row r="149" spans="2:10" ht="15" thickTop="1" x14ac:dyDescent="0.2">
      <c r="B149" s="99"/>
      <c r="C149" s="66"/>
      <c r="D149" s="121"/>
      <c r="E149" s="121"/>
      <c r="F149" s="93"/>
      <c r="G149" s="66"/>
      <c r="H149" s="66"/>
      <c r="I149" s="65"/>
      <c r="J149" s="107"/>
    </row>
    <row r="150" spans="2:10" hidden="1" x14ac:dyDescent="0.2">
      <c r="B150" s="99"/>
      <c r="C150" s="72" t="s">
        <v>160</v>
      </c>
      <c r="D150" s="73" t="s">
        <v>11</v>
      </c>
      <c r="E150" s="73"/>
      <c r="F150" s="74"/>
      <c r="G150" s="53"/>
      <c r="H150" s="122"/>
      <c r="I150" s="65"/>
      <c r="J150" s="107"/>
    </row>
    <row r="151" spans="2:10" hidden="1" x14ac:dyDescent="0.2">
      <c r="B151" s="99"/>
      <c r="C151" s="66"/>
      <c r="D151" s="53"/>
      <c r="E151" s="53"/>
      <c r="F151" s="53"/>
      <c r="G151" s="53"/>
      <c r="H151" s="122"/>
      <c r="I151" s="54"/>
      <c r="J151" s="107"/>
    </row>
    <row r="152" spans="2:10" ht="15" hidden="1" thickBot="1" x14ac:dyDescent="0.25">
      <c r="B152" s="99"/>
      <c r="C152" s="53"/>
      <c r="D152" s="53"/>
      <c r="E152" s="53"/>
      <c r="F152" s="53"/>
      <c r="G152" s="53"/>
      <c r="H152" s="122"/>
      <c r="I152" s="123" t="e">
        <f>+#REF!</f>
        <v>#REF!</v>
      </c>
      <c r="J152" s="100"/>
    </row>
    <row r="153" spans="2:10" hidden="1" x14ac:dyDescent="0.2">
      <c r="B153" s="99"/>
      <c r="C153" s="53" t="s">
        <v>218</v>
      </c>
      <c r="D153" s="53"/>
      <c r="E153" s="53"/>
      <c r="F153" s="53"/>
      <c r="G153" s="53"/>
      <c r="H153" s="66"/>
      <c r="I153" s="53"/>
      <c r="J153" s="107"/>
    </row>
    <row r="154" spans="2:10" hidden="1" x14ac:dyDescent="0.2">
      <c r="B154" s="99"/>
      <c r="C154" s="53"/>
      <c r="D154" s="53"/>
      <c r="E154" s="53"/>
      <c r="F154" s="53"/>
      <c r="G154" s="53"/>
      <c r="H154" s="66"/>
      <c r="I154" s="53"/>
      <c r="J154" s="107"/>
    </row>
    <row r="155" spans="2:10" hidden="1" x14ac:dyDescent="0.2">
      <c r="B155" s="99"/>
      <c r="C155" s="53" t="s">
        <v>102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224</v>
      </c>
      <c r="D156" s="53"/>
      <c r="E156" s="53"/>
      <c r="F156" s="53"/>
      <c r="G156" s="53"/>
      <c r="H156" s="66"/>
      <c r="I156" s="54"/>
      <c r="J156" s="107"/>
    </row>
    <row r="157" spans="2:10" hidden="1" x14ac:dyDescent="0.2">
      <c r="B157" s="99"/>
      <c r="C157" s="53" t="s">
        <v>186</v>
      </c>
      <c r="D157" s="53"/>
      <c r="E157" s="53"/>
      <c r="F157" s="53"/>
      <c r="G157" s="53"/>
      <c r="H157" s="66"/>
      <c r="I157" s="54"/>
      <c r="J157" s="107"/>
    </row>
    <row r="158" spans="2:10" hidden="1" x14ac:dyDescent="0.2">
      <c r="B158" s="99"/>
      <c r="C158" s="53" t="s">
        <v>2</v>
      </c>
      <c r="D158" s="53"/>
      <c r="E158" s="53"/>
      <c r="F158" s="53"/>
      <c r="G158" s="53"/>
      <c r="H158" s="66"/>
      <c r="I158" s="54" t="s">
        <v>103</v>
      </c>
      <c r="J158" s="107"/>
    </row>
    <row r="159" spans="2:10" hidden="1" x14ac:dyDescent="0.2">
      <c r="B159" s="99"/>
      <c r="C159" s="53" t="s">
        <v>3</v>
      </c>
      <c r="D159" s="53"/>
      <c r="E159" s="53"/>
      <c r="F159" s="53"/>
      <c r="G159" s="53"/>
      <c r="H159" s="66"/>
      <c r="I159" s="54"/>
      <c r="J159" s="107"/>
    </row>
    <row r="160" spans="2:10" hidden="1" x14ac:dyDescent="0.2">
      <c r="B160" s="99"/>
      <c r="C160" s="58" t="s">
        <v>137</v>
      </c>
      <c r="D160" s="53"/>
      <c r="E160" s="53"/>
      <c r="F160" s="53"/>
      <c r="G160" s="53"/>
      <c r="H160" s="66"/>
      <c r="I160" s="55">
        <v>0</v>
      </c>
      <c r="J160" s="107"/>
    </row>
    <row r="161" spans="2:10" hidden="1" x14ac:dyDescent="0.2">
      <c r="B161" s="99"/>
      <c r="C161" s="53" t="s">
        <v>138</v>
      </c>
      <c r="D161" s="53"/>
      <c r="E161" s="53"/>
      <c r="F161" s="53"/>
      <c r="G161" s="53"/>
      <c r="H161" s="66"/>
      <c r="I161" s="60"/>
      <c r="J161" s="107"/>
    </row>
    <row r="162" spans="2:10" x14ac:dyDescent="0.2">
      <c r="B162" s="99"/>
      <c r="C162" s="53"/>
      <c r="D162" s="53"/>
      <c r="E162" s="53"/>
      <c r="F162" s="53"/>
      <c r="G162" s="53"/>
      <c r="H162" s="66"/>
      <c r="I162" s="60"/>
      <c r="J162" s="107"/>
    </row>
    <row r="163" spans="2:10" x14ac:dyDescent="0.2">
      <c r="B163" s="99"/>
      <c r="C163" s="173"/>
      <c r="D163" s="58"/>
      <c r="E163" s="58"/>
      <c r="F163" s="53"/>
      <c r="G163" s="53"/>
      <c r="I163" s="110"/>
      <c r="J163" s="107"/>
    </row>
    <row r="164" spans="2:10" ht="21.75" customHeight="1" thickBot="1" x14ac:dyDescent="0.25">
      <c r="B164" s="152"/>
      <c r="C164" s="154"/>
      <c r="D164" s="154"/>
      <c r="E164" s="154"/>
      <c r="F164" s="153"/>
      <c r="G164" s="153"/>
      <c r="H164" s="115"/>
      <c r="I164" s="109"/>
      <c r="J164" s="119"/>
    </row>
    <row r="165" spans="2:10" ht="15" thickTop="1" x14ac:dyDescent="0.2">
      <c r="C165" s="53"/>
    </row>
    <row r="166" spans="2:10" x14ac:dyDescent="0.2">
      <c r="H166" s="22"/>
    </row>
    <row r="167" spans="2:10" x14ac:dyDescent="0.2">
      <c r="H167" s="22"/>
    </row>
    <row r="168" spans="2:10" x14ac:dyDescent="0.2">
      <c r="D168" s="36"/>
      <c r="E168" s="39"/>
      <c r="F168" s="8"/>
      <c r="G168" s="37"/>
      <c r="H168" s="26"/>
    </row>
    <row r="169" spans="2:10" x14ac:dyDescent="0.2">
      <c r="D169" s="36"/>
      <c r="E169" s="39"/>
      <c r="F169" s="8"/>
      <c r="G169" s="37"/>
      <c r="H169" s="26"/>
    </row>
    <row r="170" spans="2:10" x14ac:dyDescent="0.2">
      <c r="H170" s="357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1"/>
    </row>
    <row r="181" spans="8:8" x14ac:dyDescent="0.2">
      <c r="H181" s="41"/>
    </row>
    <row r="182" spans="8:8" x14ac:dyDescent="0.2">
      <c r="H182" s="42"/>
    </row>
  </sheetData>
  <mergeCells count="7">
    <mergeCell ref="G65:G66"/>
    <mergeCell ref="D65:D66"/>
    <mergeCell ref="C6:J6"/>
    <mergeCell ref="C7:J7"/>
    <mergeCell ref="C9:J9"/>
    <mergeCell ref="C10:J10"/>
    <mergeCell ref="B8:J8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82" formula="1"/>
    <ignoredError sqref="H37 H43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2"/>
  <sheetViews>
    <sheetView zoomScale="148" zoomScaleNormal="148" workbookViewId="0">
      <selection activeCell="C3" sqref="C3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4.85546875" style="17" customWidth="1"/>
    <col min="9" max="16384" width="11.42578125" style="16"/>
  </cols>
  <sheetData>
    <row r="4" spans="2:7" ht="15" thickBot="1" x14ac:dyDescent="0.25"/>
    <row r="5" spans="2:7" ht="15" thickTop="1" x14ac:dyDescent="0.2">
      <c r="B5" s="262"/>
      <c r="C5" s="263"/>
      <c r="D5" s="263"/>
      <c r="E5" s="263"/>
      <c r="F5" s="263"/>
      <c r="G5" s="264"/>
    </row>
    <row r="6" spans="2:7" x14ac:dyDescent="0.2">
      <c r="B6" s="265"/>
      <c r="C6" s="20"/>
      <c r="D6" s="20"/>
      <c r="E6" s="20"/>
      <c r="F6" s="20"/>
      <c r="G6" s="266"/>
    </row>
    <row r="7" spans="2:7" x14ac:dyDescent="0.2">
      <c r="B7" s="265"/>
      <c r="C7" s="20"/>
      <c r="D7" s="20"/>
      <c r="E7" s="20"/>
      <c r="F7" s="20"/>
      <c r="G7" s="266"/>
    </row>
    <row r="8" spans="2:7" x14ac:dyDescent="0.2">
      <c r="B8" s="265"/>
      <c r="C8" s="4"/>
      <c r="D8" s="4"/>
      <c r="E8" s="4"/>
      <c r="F8" s="4"/>
      <c r="G8" s="266"/>
    </row>
    <row r="9" spans="2:7" x14ac:dyDescent="0.2">
      <c r="B9" s="367" t="s">
        <v>1</v>
      </c>
      <c r="C9" s="368"/>
      <c r="D9" s="368"/>
      <c r="E9" s="368"/>
      <c r="F9" s="368"/>
      <c r="G9" s="369"/>
    </row>
    <row r="10" spans="2:7" x14ac:dyDescent="0.2">
      <c r="B10" s="367" t="s">
        <v>262</v>
      </c>
      <c r="C10" s="368"/>
      <c r="D10" s="368"/>
      <c r="E10" s="368"/>
      <c r="F10" s="368"/>
      <c r="G10" s="369"/>
    </row>
    <row r="11" spans="2:7" x14ac:dyDescent="0.2">
      <c r="B11" s="367" t="s">
        <v>277</v>
      </c>
      <c r="C11" s="368"/>
      <c r="D11" s="368"/>
      <c r="E11" s="368"/>
      <c r="F11" s="368"/>
      <c r="G11" s="369"/>
    </row>
    <row r="12" spans="2:7" x14ac:dyDescent="0.2">
      <c r="B12" s="367" t="s">
        <v>202</v>
      </c>
      <c r="C12" s="368"/>
      <c r="D12" s="368"/>
      <c r="E12" s="368"/>
      <c r="F12" s="368"/>
      <c r="G12" s="369"/>
    </row>
    <row r="13" spans="2:7" ht="15" thickBot="1" x14ac:dyDescent="0.25">
      <c r="B13" s="276"/>
      <c r="C13" s="21"/>
      <c r="D13" s="21"/>
      <c r="E13" s="21"/>
      <c r="F13" s="21"/>
      <c r="G13" s="277"/>
    </row>
    <row r="14" spans="2:7" x14ac:dyDescent="0.2">
      <c r="B14" s="278"/>
      <c r="C14" s="53"/>
      <c r="D14" s="53"/>
      <c r="E14" s="53"/>
      <c r="F14" s="53"/>
      <c r="G14" s="100"/>
    </row>
    <row r="15" spans="2:7" x14ac:dyDescent="0.2">
      <c r="B15" s="278"/>
      <c r="C15" s="53"/>
      <c r="D15" s="324" t="s">
        <v>278</v>
      </c>
      <c r="E15" s="52"/>
      <c r="F15" s="324" t="s">
        <v>99</v>
      </c>
      <c r="G15" s="100"/>
    </row>
    <row r="16" spans="2:7" x14ac:dyDescent="0.2">
      <c r="B16" s="278"/>
      <c r="C16" s="53"/>
      <c r="D16" s="53"/>
      <c r="E16" s="53"/>
      <c r="F16" s="53"/>
      <c r="G16" s="100"/>
    </row>
    <row r="17" spans="2:7" x14ac:dyDescent="0.2">
      <c r="B17" s="278"/>
      <c r="C17" s="50" t="s">
        <v>230</v>
      </c>
      <c r="D17" s="66"/>
      <c r="E17" s="66"/>
      <c r="F17" s="66"/>
      <c r="G17" s="100"/>
    </row>
    <row r="18" spans="2:7" ht="12.75" hidden="1" customHeight="1" x14ac:dyDescent="0.2">
      <c r="B18" s="278"/>
      <c r="C18" s="53" t="s">
        <v>90</v>
      </c>
      <c r="D18" s="104">
        <v>0</v>
      </c>
      <c r="E18" s="104"/>
      <c r="F18" s="104">
        <f>+D18</f>
        <v>0</v>
      </c>
      <c r="G18" s="100"/>
    </row>
    <row r="19" spans="2:7" hidden="1" x14ac:dyDescent="0.2">
      <c r="B19" s="278"/>
      <c r="C19" s="53" t="s">
        <v>198</v>
      </c>
      <c r="D19" s="104"/>
      <c r="E19" s="104"/>
      <c r="F19" s="104">
        <f>+D19</f>
        <v>0</v>
      </c>
      <c r="G19" s="100"/>
    </row>
    <row r="20" spans="2:7" x14ac:dyDescent="0.2">
      <c r="B20" s="278"/>
      <c r="C20" s="53"/>
      <c r="D20" s="104"/>
      <c r="E20" s="104"/>
      <c r="F20" s="104"/>
      <c r="G20" s="100"/>
    </row>
    <row r="21" spans="2:7" x14ac:dyDescent="0.2">
      <c r="B21" s="278"/>
      <c r="C21" s="214" t="s">
        <v>161</v>
      </c>
      <c r="D21" s="253">
        <v>22365782.550000001</v>
      </c>
      <c r="E21" s="257"/>
      <c r="F21" s="253">
        <v>236103340.09</v>
      </c>
      <c r="G21" s="100"/>
    </row>
    <row r="22" spans="2:7" x14ac:dyDescent="0.2">
      <c r="B22" s="278"/>
      <c r="C22" s="214" t="s">
        <v>171</v>
      </c>
      <c r="D22" s="253">
        <v>35875372.310000002</v>
      </c>
      <c r="E22" s="257"/>
      <c r="F22" s="253">
        <v>383770284.63999999</v>
      </c>
      <c r="G22" s="100"/>
    </row>
    <row r="23" spans="2:7" x14ac:dyDescent="0.2">
      <c r="B23" s="278"/>
      <c r="C23" s="214" t="s">
        <v>178</v>
      </c>
      <c r="D23" s="253">
        <v>234093.82</v>
      </c>
      <c r="E23" s="279"/>
      <c r="F23" s="253">
        <v>2529201.8199999998</v>
      </c>
      <c r="G23" s="100"/>
    </row>
    <row r="24" spans="2:7" hidden="1" x14ac:dyDescent="0.2">
      <c r="B24" s="278"/>
      <c r="C24" s="214" t="s">
        <v>180</v>
      </c>
      <c r="D24" s="253">
        <v>0</v>
      </c>
      <c r="E24" s="234"/>
      <c r="F24" s="253">
        <v>0</v>
      </c>
      <c r="G24" s="100"/>
    </row>
    <row r="25" spans="2:7" x14ac:dyDescent="0.2">
      <c r="B25" s="278"/>
      <c r="C25" s="214" t="s">
        <v>118</v>
      </c>
      <c r="D25" s="254">
        <v>133980.41999999998</v>
      </c>
      <c r="E25" s="253"/>
      <c r="F25" s="254">
        <v>5612998.7000000002</v>
      </c>
      <c r="G25" s="100"/>
    </row>
    <row r="26" spans="2:7" x14ac:dyDescent="0.2">
      <c r="B26" s="278"/>
      <c r="C26" s="63" t="s">
        <v>203</v>
      </c>
      <c r="D26" s="61">
        <f>SUM(D21:D25)</f>
        <v>58609229.100000001</v>
      </c>
      <c r="E26" s="104"/>
      <c r="F26" s="61">
        <f>SUM(F21:F25)</f>
        <v>628015825.25000012</v>
      </c>
      <c r="G26" s="100"/>
    </row>
    <row r="27" spans="2:7" x14ac:dyDescent="0.2">
      <c r="B27" s="278"/>
      <c r="D27" s="327"/>
      <c r="E27" s="327"/>
      <c r="G27" s="100"/>
    </row>
    <row r="28" spans="2:7" x14ac:dyDescent="0.2">
      <c r="B28" s="278"/>
      <c r="C28" s="50" t="s">
        <v>231</v>
      </c>
      <c r="D28" s="280"/>
      <c r="E28" s="49"/>
      <c r="F28" s="280"/>
      <c r="G28" s="100"/>
    </row>
    <row r="29" spans="2:7" x14ac:dyDescent="0.2">
      <c r="B29" s="278"/>
      <c r="C29" s="50"/>
      <c r="D29" s="104"/>
      <c r="E29" s="104"/>
      <c r="F29" s="104"/>
      <c r="G29" s="100"/>
    </row>
    <row r="30" spans="2:7" x14ac:dyDescent="0.2">
      <c r="B30" s="278"/>
      <c r="C30" s="255" t="s">
        <v>106</v>
      </c>
      <c r="D30" s="253">
        <v>25499290.93</v>
      </c>
      <c r="E30" s="257"/>
      <c r="F30" s="253">
        <v>387012432.48000002</v>
      </c>
      <c r="G30" s="100"/>
    </row>
    <row r="31" spans="2:7" x14ac:dyDescent="0.2">
      <c r="B31" s="278"/>
      <c r="C31" s="256" t="s">
        <v>107</v>
      </c>
      <c r="D31" s="253">
        <v>8049690.1200000001</v>
      </c>
      <c r="E31" s="257"/>
      <c r="F31" s="253">
        <v>211664789.86000001</v>
      </c>
      <c r="G31" s="100"/>
    </row>
    <row r="32" spans="2:7" x14ac:dyDescent="0.2">
      <c r="B32" s="278"/>
      <c r="C32" s="256" t="s">
        <v>248</v>
      </c>
      <c r="D32" s="253">
        <v>1416459.53</v>
      </c>
      <c r="E32" s="330"/>
      <c r="F32" s="253">
        <v>25859212.200000003</v>
      </c>
      <c r="G32" s="100"/>
    </row>
    <row r="33" spans="2:7" x14ac:dyDescent="0.2">
      <c r="B33" s="278"/>
      <c r="C33" s="256" t="s">
        <v>124</v>
      </c>
      <c r="D33" s="253">
        <v>1236934.79</v>
      </c>
      <c r="E33" s="257"/>
      <c r="F33" s="253">
        <v>17560665.309999999</v>
      </c>
      <c r="G33" s="100"/>
    </row>
    <row r="34" spans="2:7" x14ac:dyDescent="0.2">
      <c r="B34" s="278"/>
      <c r="C34" s="256" t="s">
        <v>108</v>
      </c>
      <c r="D34" s="254">
        <v>103515.01</v>
      </c>
      <c r="E34" s="257"/>
      <c r="F34" s="254">
        <v>9634605.5099999998</v>
      </c>
      <c r="G34" s="100"/>
    </row>
    <row r="35" spans="2:7" x14ac:dyDescent="0.2">
      <c r="B35" s="278"/>
      <c r="C35" s="57" t="s">
        <v>110</v>
      </c>
      <c r="D35" s="61">
        <f>SUM(D30:D34)</f>
        <v>36305890.379999995</v>
      </c>
      <c r="E35" s="110"/>
      <c r="F35" s="61">
        <f>SUM(F30:F34)</f>
        <v>651731705.36000001</v>
      </c>
      <c r="G35" s="100"/>
    </row>
    <row r="36" spans="2:7" x14ac:dyDescent="0.2">
      <c r="B36" s="278"/>
      <c r="C36" s="57"/>
      <c r="D36" s="110"/>
      <c r="E36" s="110"/>
      <c r="F36" s="110"/>
      <c r="G36" s="100"/>
    </row>
    <row r="37" spans="2:7" hidden="1" x14ac:dyDescent="0.2">
      <c r="B37" s="278"/>
      <c r="C37" s="50" t="s">
        <v>109</v>
      </c>
      <c r="D37" s="104"/>
      <c r="E37" s="49"/>
      <c r="F37" s="104"/>
      <c r="G37" s="100"/>
    </row>
    <row r="38" spans="2:7" hidden="1" x14ac:dyDescent="0.2">
      <c r="B38" s="278"/>
      <c r="C38" s="93" t="s">
        <v>204</v>
      </c>
      <c r="D38" s="124">
        <v>0</v>
      </c>
      <c r="E38" s="49"/>
      <c r="F38" s="113">
        <v>0</v>
      </c>
      <c r="G38" s="100"/>
    </row>
    <row r="39" spans="2:7" hidden="1" x14ac:dyDescent="0.2">
      <c r="B39" s="278"/>
      <c r="C39" s="57" t="s">
        <v>111</v>
      </c>
      <c r="D39" s="86">
        <f>+D38</f>
        <v>0</v>
      </c>
      <c r="E39" s="110"/>
      <c r="F39" s="110">
        <f>SUM(F38)</f>
        <v>0</v>
      </c>
      <c r="G39" s="100"/>
    </row>
    <row r="40" spans="2:7" x14ac:dyDescent="0.2">
      <c r="B40" s="278"/>
      <c r="C40" s="57"/>
      <c r="D40" s="110"/>
      <c r="E40" s="110"/>
      <c r="F40" s="110"/>
      <c r="G40" s="100"/>
    </row>
    <row r="41" spans="2:7" x14ac:dyDescent="0.2">
      <c r="B41" s="278"/>
      <c r="C41" s="63" t="s">
        <v>92</v>
      </c>
      <c r="D41" s="61">
        <f>+D39+D35</f>
        <v>36305890.379999995</v>
      </c>
      <c r="E41" s="104"/>
      <c r="F41" s="61">
        <f>+F39+F35</f>
        <v>651731705.36000001</v>
      </c>
      <c r="G41" s="100"/>
    </row>
    <row r="42" spans="2:7" x14ac:dyDescent="0.2">
      <c r="B42" s="278"/>
      <c r="C42" s="53"/>
      <c r="D42" s="104"/>
      <c r="E42" s="104"/>
      <c r="F42" s="113"/>
      <c r="G42" s="100"/>
    </row>
    <row r="43" spans="2:7" ht="15" thickBot="1" x14ac:dyDescent="0.25">
      <c r="B43" s="278"/>
      <c r="C43" s="63" t="s">
        <v>181</v>
      </c>
      <c r="D43" s="114">
        <f>+D26-D41</f>
        <v>22303338.720000006</v>
      </c>
      <c r="E43" s="104"/>
      <c r="F43" s="114">
        <f>+F26-F35</f>
        <v>-23715880.109999895</v>
      </c>
      <c r="G43" s="100"/>
    </row>
    <row r="44" spans="2:7" ht="15" thickTop="1" x14ac:dyDescent="0.2">
      <c r="B44" s="278"/>
      <c r="C44" s="53"/>
      <c r="D44" s="59"/>
      <c r="E44" s="66"/>
      <c r="F44" s="66"/>
      <c r="G44" s="100"/>
    </row>
    <row r="45" spans="2:7" ht="14.25" hidden="1" customHeight="1" x14ac:dyDescent="0.2">
      <c r="B45" s="278"/>
      <c r="C45" s="50"/>
      <c r="D45" s="59"/>
      <c r="E45" s="66"/>
      <c r="F45" s="66"/>
      <c r="G45" s="100"/>
    </row>
    <row r="46" spans="2:7" hidden="1" x14ac:dyDescent="0.2">
      <c r="B46" s="278"/>
      <c r="C46" s="50"/>
      <c r="D46" s="59"/>
      <c r="E46" s="66"/>
      <c r="F46" s="66"/>
      <c r="G46" s="100"/>
    </row>
    <row r="47" spans="2:7" hidden="1" x14ac:dyDescent="0.2">
      <c r="B47" s="278"/>
      <c r="C47" s="50"/>
      <c r="D47" s="59"/>
      <c r="E47" s="66"/>
      <c r="F47" s="66"/>
      <c r="G47" s="100"/>
    </row>
    <row r="48" spans="2:7" x14ac:dyDescent="0.2">
      <c r="B48" s="278"/>
      <c r="C48" s="58"/>
      <c r="D48" s="85"/>
      <c r="E48" s="49"/>
      <c r="F48" s="49"/>
      <c r="G48" s="100"/>
    </row>
    <row r="49" spans="2:8" x14ac:dyDescent="0.2">
      <c r="B49" s="278"/>
      <c r="C49" s="58"/>
      <c r="D49" s="280"/>
      <c r="E49" s="49"/>
      <c r="F49" s="280"/>
      <c r="G49" s="100"/>
    </row>
    <row r="50" spans="2:8" x14ac:dyDescent="0.2">
      <c r="B50" s="278"/>
      <c r="C50" s="53"/>
      <c r="D50" s="280"/>
      <c r="E50" s="280"/>
      <c r="F50" s="280"/>
      <c r="G50" s="100"/>
    </row>
    <row r="51" spans="2:8" x14ac:dyDescent="0.2">
      <c r="B51" s="278"/>
      <c r="C51" s="53"/>
      <c r="E51" s="53"/>
      <c r="F51" s="127"/>
      <c r="G51" s="100"/>
    </row>
    <row r="52" spans="2:8" ht="15" thickBot="1" x14ac:dyDescent="0.25">
      <c r="B52" s="281"/>
      <c r="C52" s="153"/>
      <c r="D52" s="282"/>
      <c r="E52" s="153"/>
      <c r="F52" s="283"/>
      <c r="G52" s="284"/>
    </row>
    <row r="53" spans="2:8" s="17" customFormat="1" ht="15" thickTop="1" x14ac:dyDescent="0.2">
      <c r="B53" s="12"/>
      <c r="C53" s="12"/>
      <c r="D53" s="12"/>
      <c r="E53" s="12"/>
      <c r="F53" s="12"/>
      <c r="G53" s="12"/>
    </row>
    <row r="54" spans="2:8" s="17" customFormat="1" x14ac:dyDescent="0.2">
      <c r="B54" s="12"/>
      <c r="C54" s="12"/>
      <c r="D54" s="12"/>
      <c r="E54" s="12"/>
      <c r="F54" s="12"/>
      <c r="G54" s="12"/>
    </row>
    <row r="55" spans="2:8" s="17" customFormat="1" x14ac:dyDescent="0.2">
      <c r="B55" s="12"/>
      <c r="C55" s="12"/>
      <c r="D55" s="12"/>
      <c r="E55" s="12"/>
      <c r="F55" s="12"/>
      <c r="G55" s="12"/>
    </row>
    <row r="56" spans="2:8" s="17" customFormat="1" x14ac:dyDescent="0.2">
      <c r="B56" s="12"/>
      <c r="C56" s="12"/>
      <c r="D56" s="12"/>
      <c r="E56" s="12"/>
      <c r="F56" s="12"/>
      <c r="G56" s="12"/>
    </row>
    <row r="57" spans="2:8" s="17" customFormat="1" x14ac:dyDescent="0.2">
      <c r="B57" s="12"/>
      <c r="C57" s="355" t="s">
        <v>252</v>
      </c>
      <c r="D57" s="378" t="s">
        <v>256</v>
      </c>
      <c r="E57" s="378"/>
      <c r="F57" s="378"/>
      <c r="G57" s="12"/>
    </row>
    <row r="58" spans="2:8" s="5" customFormat="1" x14ac:dyDescent="0.2">
      <c r="B58" s="11"/>
      <c r="C58" s="14" t="s">
        <v>250</v>
      </c>
      <c r="D58" s="374" t="s">
        <v>225</v>
      </c>
      <c r="E58" s="374"/>
      <c r="F58" s="374"/>
      <c r="G58" s="13"/>
      <c r="H58" s="3"/>
    </row>
    <row r="59" spans="2:8" s="5" customFormat="1" x14ac:dyDescent="0.2">
      <c r="B59" s="11"/>
      <c r="D59" s="259"/>
      <c r="E59" s="259"/>
      <c r="F59" s="259"/>
      <c r="G59" s="13"/>
      <c r="H59" s="3"/>
    </row>
    <row r="60" spans="2:8" s="17" customFormat="1" x14ac:dyDescent="0.2">
      <c r="B60" s="12"/>
      <c r="C60" s="12"/>
      <c r="D60" s="12"/>
      <c r="E60" s="12"/>
      <c r="F60" s="12"/>
      <c r="G60" s="12"/>
    </row>
    <row r="61" spans="2:8" s="17" customFormat="1" x14ac:dyDescent="0.2">
      <c r="B61" s="12"/>
      <c r="C61" s="12"/>
      <c r="D61" s="12"/>
      <c r="E61" s="12"/>
      <c r="F61" s="12"/>
      <c r="G61" s="12"/>
    </row>
    <row r="62" spans="2:8" s="17" customFormat="1" x14ac:dyDescent="0.2">
      <c r="B62" s="12"/>
      <c r="C62" s="14" t="s">
        <v>257</v>
      </c>
      <c r="D62" s="12"/>
      <c r="E62" s="12"/>
      <c r="F62" s="12"/>
      <c r="G62" s="12"/>
    </row>
    <row r="63" spans="2:8" s="17" customFormat="1" x14ac:dyDescent="0.2">
      <c r="B63" s="12"/>
      <c r="C63" s="260" t="s">
        <v>58</v>
      </c>
      <c r="D63" s="260"/>
      <c r="E63" s="260"/>
      <c r="F63" s="260"/>
      <c r="G63" s="12"/>
    </row>
    <row r="64" spans="2:8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>
      <c r="B73" s="12"/>
      <c r="C73" s="12"/>
      <c r="D73" s="12"/>
      <c r="E73" s="12"/>
      <c r="F73" s="12"/>
      <c r="G73" s="12"/>
    </row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/>
    <row r="1872" spans="3:6" s="17" customFormat="1" x14ac:dyDescent="0.2">
      <c r="C1872" s="16"/>
      <c r="D1872" s="16"/>
      <c r="E1872" s="16"/>
      <c r="F1872" s="16"/>
    </row>
  </sheetData>
  <mergeCells count="6">
    <mergeCell ref="D58:F58"/>
    <mergeCell ref="D57:F57"/>
    <mergeCell ref="B9:G9"/>
    <mergeCell ref="B11:G11"/>
    <mergeCell ref="B12:G12"/>
    <mergeCell ref="B10:G10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"/>
  <sheetViews>
    <sheetView zoomScale="160" zoomScaleNormal="160" workbookViewId="0">
      <selection activeCell="B2" sqref="B2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7" width="3.140625" style="12" customWidth="1"/>
    <col min="8" max="16384" width="11.42578125" style="11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3"/>
      <c r="D5" s="44"/>
      <c r="E5" s="44"/>
      <c r="F5" s="290"/>
    </row>
    <row r="6" spans="2:6" x14ac:dyDescent="0.2">
      <c r="B6" s="289"/>
      <c r="C6" s="43"/>
      <c r="D6" s="44"/>
      <c r="E6" s="44"/>
      <c r="F6" s="290"/>
    </row>
    <row r="7" spans="2:6" x14ac:dyDescent="0.2">
      <c r="B7" s="289"/>
      <c r="C7" s="43"/>
      <c r="D7" s="44"/>
      <c r="E7" s="44"/>
      <c r="F7" s="291"/>
    </row>
    <row r="8" spans="2:6" x14ac:dyDescent="0.2">
      <c r="B8" s="292"/>
      <c r="C8" s="19"/>
      <c r="D8" s="19"/>
      <c r="E8" s="19"/>
      <c r="F8" s="293"/>
    </row>
    <row r="9" spans="2:6" x14ac:dyDescent="0.2">
      <c r="B9" s="367" t="s">
        <v>7</v>
      </c>
      <c r="C9" s="368"/>
      <c r="D9" s="368"/>
      <c r="E9" s="368"/>
      <c r="F9" s="369"/>
    </row>
    <row r="10" spans="2:6" x14ac:dyDescent="0.2">
      <c r="B10" s="367" t="s">
        <v>262</v>
      </c>
      <c r="C10" s="368"/>
      <c r="D10" s="368"/>
      <c r="E10" s="368"/>
      <c r="F10" s="369"/>
    </row>
    <row r="11" spans="2:6" x14ac:dyDescent="0.2">
      <c r="B11" s="367" t="str">
        <f>+RESULTADOS!B11</f>
        <v>Del  01 de Enero al 31 de Diciembre del  2019</v>
      </c>
      <c r="C11" s="368"/>
      <c r="D11" s="368"/>
      <c r="E11" s="368"/>
      <c r="F11" s="369"/>
    </row>
    <row r="12" spans="2:6" x14ac:dyDescent="0.2">
      <c r="B12" s="367" t="s">
        <v>202</v>
      </c>
      <c r="C12" s="368"/>
      <c r="D12" s="368"/>
      <c r="E12" s="368"/>
      <c r="F12" s="369"/>
    </row>
    <row r="13" spans="2:6" ht="15" thickBot="1" x14ac:dyDescent="0.25">
      <c r="B13" s="294"/>
      <c r="C13" s="45"/>
      <c r="D13" s="46"/>
      <c r="E13" s="46"/>
      <c r="F13" s="295"/>
    </row>
    <row r="14" spans="2:6" x14ac:dyDescent="0.2">
      <c r="B14" s="296"/>
      <c r="C14" s="128"/>
      <c r="D14" s="129"/>
      <c r="E14" s="129"/>
      <c r="F14" s="297"/>
    </row>
    <row r="15" spans="2:6" x14ac:dyDescent="0.2">
      <c r="B15" s="362" t="s">
        <v>232</v>
      </c>
      <c r="C15" s="85"/>
      <c r="D15" s="130"/>
      <c r="E15" s="131"/>
      <c r="F15" s="299"/>
    </row>
    <row r="16" spans="2:6" x14ac:dyDescent="0.2">
      <c r="B16" s="298"/>
      <c r="C16" s="85"/>
      <c r="D16" s="130"/>
      <c r="E16" s="131"/>
      <c r="F16" s="299"/>
    </row>
    <row r="17" spans="2:7" x14ac:dyDescent="0.2">
      <c r="B17" s="363" t="s">
        <v>235</v>
      </c>
      <c r="C17" s="85"/>
      <c r="D17" s="130"/>
      <c r="E17" s="131"/>
      <c r="F17" s="299"/>
    </row>
    <row r="18" spans="2:7" ht="16.5" x14ac:dyDescent="0.35">
      <c r="B18" s="364" t="s">
        <v>0</v>
      </c>
      <c r="C18" s="85"/>
      <c r="D18" s="130"/>
      <c r="E18" s="347" t="str">
        <f>+RESULTADOS!D15</f>
        <v>Diciembre</v>
      </c>
      <c r="F18" s="301" t="s">
        <v>99</v>
      </c>
    </row>
    <row r="19" spans="2:7" x14ac:dyDescent="0.2">
      <c r="B19" s="300"/>
      <c r="C19" s="85"/>
      <c r="D19" s="130"/>
      <c r="E19" s="130"/>
      <c r="F19" s="299"/>
    </row>
    <row r="20" spans="2:7" ht="12.75" customHeight="1" x14ac:dyDescent="0.2">
      <c r="B20" s="302" t="s">
        <v>114</v>
      </c>
      <c r="C20" s="85"/>
      <c r="D20" s="130"/>
      <c r="E20" s="56">
        <f>+RESULTADOS!D43</f>
        <v>22303338.720000006</v>
      </c>
      <c r="F20" s="299">
        <f>+RESULTADOS!F43</f>
        <v>-23715880.109999895</v>
      </c>
      <c r="G20" s="7"/>
    </row>
    <row r="21" spans="2:7" ht="12" customHeight="1" x14ac:dyDescent="0.2">
      <c r="B21" s="302"/>
      <c r="C21" s="85"/>
      <c r="D21" s="130"/>
      <c r="E21" s="56"/>
      <c r="F21" s="299"/>
      <c r="G21" s="7"/>
    </row>
    <row r="22" spans="2:7" ht="14.25" customHeight="1" x14ac:dyDescent="0.2">
      <c r="B22" s="278" t="s">
        <v>190</v>
      </c>
      <c r="C22" s="66"/>
      <c r="D22" s="131"/>
      <c r="E22" s="335">
        <v>68864.639999999999</v>
      </c>
      <c r="F22" s="303">
        <v>89046.080000000002</v>
      </c>
      <c r="G22" s="7"/>
    </row>
    <row r="23" spans="2:7" ht="14.25" customHeight="1" x14ac:dyDescent="0.2">
      <c r="B23" s="278" t="s">
        <v>140</v>
      </c>
      <c r="C23" s="66"/>
      <c r="D23" s="131"/>
      <c r="E23" s="335">
        <v>69642.14</v>
      </c>
      <c r="F23" s="303">
        <v>3632620.68</v>
      </c>
      <c r="G23" s="7"/>
    </row>
    <row r="24" spans="2:7" ht="14.25" hidden="1" customHeight="1" x14ac:dyDescent="0.2">
      <c r="B24" s="278" t="s">
        <v>12</v>
      </c>
      <c r="C24" s="66"/>
      <c r="D24" s="131"/>
      <c r="E24" s="335">
        <v>0</v>
      </c>
      <c r="F24" s="303">
        <v>0</v>
      </c>
      <c r="G24" s="7"/>
    </row>
    <row r="25" spans="2:7" s="47" customFormat="1" x14ac:dyDescent="0.2">
      <c r="B25" s="278" t="s">
        <v>193</v>
      </c>
      <c r="C25" s="85"/>
      <c r="D25" s="130"/>
      <c r="E25" s="350">
        <v>1159679.01</v>
      </c>
      <c r="F25" s="303">
        <v>5261818.58</v>
      </c>
      <c r="G25" s="7"/>
    </row>
    <row r="26" spans="2:7" s="47" customFormat="1" ht="13.5" customHeight="1" x14ac:dyDescent="0.2">
      <c r="B26" s="278" t="s">
        <v>112</v>
      </c>
      <c r="C26" s="85"/>
      <c r="D26" s="130"/>
      <c r="E26" s="350">
        <v>-135586.54999999999</v>
      </c>
      <c r="F26" s="303">
        <v>-101094.31000000008</v>
      </c>
      <c r="G26" s="7"/>
    </row>
    <row r="27" spans="2:7" s="47" customFormat="1" ht="13.5" customHeight="1" x14ac:dyDescent="0.2">
      <c r="B27" s="278" t="s">
        <v>154</v>
      </c>
      <c r="C27" s="85"/>
      <c r="D27" s="130"/>
      <c r="E27" s="350">
        <v>-2186234.02</v>
      </c>
      <c r="F27" s="303">
        <v>410247.43000000017</v>
      </c>
      <c r="G27" s="7"/>
    </row>
    <row r="28" spans="2:7" s="47" customFormat="1" x14ac:dyDescent="0.2">
      <c r="B28" s="278" t="s">
        <v>104</v>
      </c>
      <c r="C28" s="85"/>
      <c r="D28" s="130"/>
      <c r="E28" s="335">
        <v>474834.13</v>
      </c>
      <c r="F28" s="303">
        <v>-11465681.239999998</v>
      </c>
      <c r="G28" s="7"/>
    </row>
    <row r="29" spans="2:7" s="47" customFormat="1" x14ac:dyDescent="0.2">
      <c r="B29" s="278" t="s">
        <v>139</v>
      </c>
      <c r="C29" s="85"/>
      <c r="D29" s="130"/>
      <c r="E29" s="335">
        <v>-637681.10000000009</v>
      </c>
      <c r="F29" s="303">
        <v>-776017.76000000013</v>
      </c>
      <c r="G29" s="7"/>
    </row>
    <row r="30" spans="2:7" s="47" customFormat="1" x14ac:dyDescent="0.2">
      <c r="B30" s="278" t="s">
        <v>113</v>
      </c>
      <c r="C30" s="85"/>
      <c r="D30" s="130"/>
      <c r="E30" s="335">
        <v>-23199496.459999997</v>
      </c>
      <c r="F30" s="303">
        <v>-4447901.2299999967</v>
      </c>
      <c r="G30" s="7"/>
    </row>
    <row r="31" spans="2:7" s="47" customFormat="1" x14ac:dyDescent="0.2">
      <c r="B31" s="278" t="s">
        <v>199</v>
      </c>
      <c r="C31" s="85"/>
      <c r="D31" s="130"/>
      <c r="E31" s="335">
        <v>0</v>
      </c>
      <c r="F31" s="303">
        <v>-93797889.519999996</v>
      </c>
      <c r="G31" s="7"/>
    </row>
    <row r="32" spans="2:7" s="47" customFormat="1" x14ac:dyDescent="0.2">
      <c r="B32" s="278" t="s">
        <v>134</v>
      </c>
      <c r="C32" s="85"/>
      <c r="D32" s="130"/>
      <c r="E32" s="335">
        <v>-253204.16</v>
      </c>
      <c r="F32" s="303">
        <v>1211102.1400000001</v>
      </c>
      <c r="G32" s="7"/>
    </row>
    <row r="33" spans="2:7" s="47" customFormat="1" x14ac:dyDescent="0.2">
      <c r="B33" s="278" t="s">
        <v>172</v>
      </c>
      <c r="C33" s="85"/>
      <c r="D33" s="130"/>
      <c r="E33" s="335">
        <v>46688972.090000004</v>
      </c>
      <c r="F33" s="303">
        <v>-612960033.38999999</v>
      </c>
      <c r="G33" s="7"/>
    </row>
    <row r="34" spans="2:7" s="47" customFormat="1" ht="15" thickBot="1" x14ac:dyDescent="0.25">
      <c r="B34" s="305"/>
      <c r="C34" s="132"/>
      <c r="D34" s="133"/>
      <c r="E34" s="133"/>
      <c r="F34" s="306"/>
      <c r="G34" s="34"/>
    </row>
    <row r="35" spans="2:7" ht="16.5" customHeight="1" thickBot="1" x14ac:dyDescent="0.25">
      <c r="B35" s="361" t="s">
        <v>233</v>
      </c>
      <c r="C35" s="134"/>
      <c r="D35" s="135" t="e">
        <f>+#REF!</f>
        <v>#REF!</v>
      </c>
      <c r="E35" s="148">
        <f>SUM(E20:E34)</f>
        <v>44353128.440000013</v>
      </c>
      <c r="F35" s="307">
        <f>SUM(F20:F34)</f>
        <v>-736659662.64999986</v>
      </c>
      <c r="G35" s="7"/>
    </row>
    <row r="36" spans="2:7" ht="14.25" customHeight="1" x14ac:dyDescent="0.2">
      <c r="B36" s="308"/>
      <c r="C36" s="128"/>
      <c r="D36" s="129"/>
      <c r="E36" s="129"/>
      <c r="F36" s="297"/>
      <c r="G36" s="7"/>
    </row>
    <row r="37" spans="2:7" x14ac:dyDescent="0.2">
      <c r="B37" s="298" t="s">
        <v>268</v>
      </c>
      <c r="C37" s="85"/>
      <c r="D37" s="130"/>
      <c r="E37" s="131"/>
      <c r="F37" s="299"/>
      <c r="G37" s="7"/>
    </row>
    <row r="38" spans="2:7" x14ac:dyDescent="0.2">
      <c r="B38" s="309"/>
      <c r="C38" s="85"/>
      <c r="D38" s="130"/>
      <c r="E38" s="346"/>
      <c r="F38" s="310"/>
      <c r="G38" s="7"/>
    </row>
    <row r="39" spans="2:7" x14ac:dyDescent="0.2">
      <c r="B39" s="311" t="s">
        <v>237</v>
      </c>
      <c r="C39" s="85"/>
      <c r="D39" s="130"/>
      <c r="E39" s="336">
        <v>-27200000</v>
      </c>
      <c r="F39" s="304">
        <v>683145000</v>
      </c>
      <c r="G39" s="7"/>
    </row>
    <row r="40" spans="2:7" ht="12.75" customHeight="1" x14ac:dyDescent="0.2">
      <c r="B40" s="311" t="s">
        <v>115</v>
      </c>
      <c r="C40" s="66"/>
      <c r="D40" s="131"/>
      <c r="E40" s="336">
        <v>167118.82999999999</v>
      </c>
      <c r="F40" s="304">
        <v>12871426.76</v>
      </c>
      <c r="G40" s="7"/>
    </row>
    <row r="41" spans="2:7" x14ac:dyDescent="0.2">
      <c r="B41" s="311" t="s">
        <v>116</v>
      </c>
      <c r="C41" s="66"/>
      <c r="D41" s="131"/>
      <c r="E41" s="336">
        <v>377923.08000000007</v>
      </c>
      <c r="F41" s="304">
        <v>1314795.5900000001</v>
      </c>
      <c r="G41" s="7"/>
    </row>
    <row r="42" spans="2:7" x14ac:dyDescent="0.2">
      <c r="B42" s="311" t="s">
        <v>117</v>
      </c>
      <c r="C42" s="66"/>
      <c r="D42" s="131"/>
      <c r="E42" s="336">
        <v>282725.49</v>
      </c>
      <c r="F42" s="304">
        <v>2057820.1199999999</v>
      </c>
      <c r="G42" s="7"/>
    </row>
    <row r="43" spans="2:7" ht="12.75" customHeight="1" x14ac:dyDescent="0.2">
      <c r="B43" s="311" t="s">
        <v>125</v>
      </c>
      <c r="C43" s="66"/>
      <c r="D43" s="131"/>
      <c r="E43" s="336">
        <v>327112.98999999976</v>
      </c>
      <c r="F43" s="304">
        <v>6604471.5800000001</v>
      </c>
      <c r="G43" s="7"/>
    </row>
    <row r="44" spans="2:7" ht="12.75" customHeight="1" x14ac:dyDescent="0.2">
      <c r="B44" s="311" t="s">
        <v>269</v>
      </c>
      <c r="C44" s="66"/>
      <c r="D44" s="131"/>
      <c r="E44" s="337">
        <v>38512.400000000001</v>
      </c>
      <c r="F44" s="304">
        <v>385124</v>
      </c>
      <c r="G44" s="7"/>
    </row>
    <row r="45" spans="2:7" ht="15" thickBot="1" x14ac:dyDescent="0.25">
      <c r="B45" s="305"/>
      <c r="C45" s="132"/>
      <c r="D45" s="133"/>
      <c r="E45" s="338"/>
      <c r="F45" s="312"/>
      <c r="G45" s="7"/>
    </row>
    <row r="46" spans="2:7" ht="15.75" customHeight="1" thickBot="1" x14ac:dyDescent="0.25">
      <c r="B46" s="313" t="s">
        <v>270</v>
      </c>
      <c r="C46" s="134"/>
      <c r="D46" s="135" t="e">
        <f>+#REF!</f>
        <v>#REF!</v>
      </c>
      <c r="E46" s="148">
        <f>SUM(E39:E45)</f>
        <v>-26006607.210000008</v>
      </c>
      <c r="F46" s="307">
        <f>SUM(F39:F45)</f>
        <v>706378638.05000007</v>
      </c>
      <c r="G46" s="7"/>
    </row>
    <row r="47" spans="2:7" ht="15.75" customHeight="1" x14ac:dyDescent="0.2">
      <c r="B47" s="332"/>
      <c r="C47" s="128"/>
      <c r="D47" s="129"/>
      <c r="E47" s="333"/>
      <c r="F47" s="297"/>
      <c r="G47" s="7"/>
    </row>
    <row r="48" spans="2:7" x14ac:dyDescent="0.2">
      <c r="B48" s="309"/>
      <c r="C48" s="85"/>
      <c r="D48" s="130"/>
      <c r="E48" s="130"/>
      <c r="F48" s="299"/>
      <c r="G48" s="7"/>
    </row>
    <row r="49" spans="2:7" x14ac:dyDescent="0.2">
      <c r="B49" s="362" t="s">
        <v>8</v>
      </c>
      <c r="C49" s="85"/>
      <c r="D49" s="130"/>
      <c r="E49" s="130"/>
      <c r="F49" s="299"/>
      <c r="G49" s="7"/>
    </row>
    <row r="50" spans="2:7" x14ac:dyDescent="0.2">
      <c r="B50" s="309"/>
      <c r="C50" s="85"/>
      <c r="D50" s="130"/>
      <c r="E50" s="130"/>
      <c r="F50" s="299"/>
      <c r="G50" s="7"/>
    </row>
    <row r="51" spans="2:7" ht="12.75" hidden="1" customHeight="1" x14ac:dyDescent="0.2">
      <c r="B51" s="278" t="s">
        <v>126</v>
      </c>
      <c r="C51" s="85"/>
      <c r="D51" s="130"/>
      <c r="E51" s="59">
        <v>0</v>
      </c>
      <c r="F51" s="310">
        <v>0</v>
      </c>
      <c r="G51" s="7"/>
    </row>
    <row r="52" spans="2:7" ht="12.75" customHeight="1" x14ac:dyDescent="0.2">
      <c r="B52" s="278" t="s">
        <v>60</v>
      </c>
      <c r="C52" s="85"/>
      <c r="D52" s="130"/>
      <c r="E52" s="360">
        <v>0</v>
      </c>
      <c r="F52" s="310">
        <v>-10417691.640000001</v>
      </c>
      <c r="G52" s="7"/>
    </row>
    <row r="53" spans="2:7" ht="12.75" hidden="1" customHeight="1" x14ac:dyDescent="0.2">
      <c r="B53" s="278" t="s">
        <v>135</v>
      </c>
      <c r="C53" s="85"/>
      <c r="D53" s="130"/>
      <c r="E53" s="82">
        <v>0</v>
      </c>
      <c r="F53" s="310">
        <v>0</v>
      </c>
      <c r="G53" s="7"/>
    </row>
    <row r="54" spans="2:7" hidden="1" x14ac:dyDescent="0.2">
      <c r="B54" s="278" t="s">
        <v>163</v>
      </c>
      <c r="C54" s="85"/>
      <c r="D54" s="130"/>
      <c r="E54" s="82">
        <v>0</v>
      </c>
      <c r="F54" s="310">
        <v>0</v>
      </c>
      <c r="G54" s="7"/>
    </row>
    <row r="55" spans="2:7" hidden="1" x14ac:dyDescent="0.2">
      <c r="B55" s="278" t="s">
        <v>155</v>
      </c>
      <c r="C55" s="85"/>
      <c r="D55" s="130"/>
      <c r="E55" s="82">
        <v>0</v>
      </c>
      <c r="F55" s="310">
        <v>0</v>
      </c>
      <c r="G55" s="7"/>
    </row>
    <row r="56" spans="2:7" hidden="1" x14ac:dyDescent="0.2">
      <c r="B56" s="278" t="s">
        <v>129</v>
      </c>
      <c r="C56" s="85"/>
      <c r="D56" s="130"/>
      <c r="E56" s="82">
        <v>0</v>
      </c>
      <c r="F56" s="310">
        <v>0</v>
      </c>
      <c r="G56" s="7"/>
    </row>
    <row r="57" spans="2:7" ht="15" thickBot="1" x14ac:dyDescent="0.25">
      <c r="B57" s="305"/>
      <c r="C57" s="132"/>
      <c r="D57" s="133"/>
      <c r="E57" s="133"/>
      <c r="F57" s="312"/>
      <c r="G57" s="7"/>
    </row>
    <row r="58" spans="2:7" ht="15.75" customHeight="1" thickBot="1" x14ac:dyDescent="0.25">
      <c r="B58" s="361" t="s">
        <v>9</v>
      </c>
      <c r="C58" s="136"/>
      <c r="D58" s="137" t="e">
        <f>+#REF!</f>
        <v>#REF!</v>
      </c>
      <c r="E58" s="148">
        <f>SUM(E51:E57)</f>
        <v>0</v>
      </c>
      <c r="F58" s="307">
        <f>SUM(F51:F57)</f>
        <v>-10417691.640000001</v>
      </c>
      <c r="G58" s="7"/>
    </row>
    <row r="59" spans="2:7" x14ac:dyDescent="0.2">
      <c r="B59" s="308"/>
      <c r="C59" s="128"/>
      <c r="D59" s="129"/>
      <c r="E59" s="129"/>
      <c r="F59" s="297"/>
      <c r="G59" s="7"/>
    </row>
    <row r="60" spans="2:7" x14ac:dyDescent="0.2">
      <c r="B60" s="311" t="s">
        <v>46</v>
      </c>
      <c r="C60" s="66"/>
      <c r="D60" s="131"/>
      <c r="E60" s="125">
        <v>18951403.57</v>
      </c>
      <c r="F60" s="314">
        <v>20388552.689999901</v>
      </c>
    </row>
    <row r="61" spans="2:7" x14ac:dyDescent="0.2">
      <c r="B61" s="311" t="s">
        <v>127</v>
      </c>
      <c r="C61" s="66"/>
      <c r="D61" s="131"/>
      <c r="E61" s="59">
        <v>232290038.28</v>
      </c>
      <c r="F61" s="310">
        <v>230852889.19</v>
      </c>
    </row>
    <row r="62" spans="2:7" ht="15" thickBot="1" x14ac:dyDescent="0.25">
      <c r="B62" s="305"/>
      <c r="C62" s="132"/>
      <c r="D62" s="133"/>
      <c r="E62" s="133" t="s">
        <v>103</v>
      </c>
      <c r="F62" s="312"/>
    </row>
    <row r="63" spans="2:7" ht="18" customHeight="1" thickBot="1" x14ac:dyDescent="0.25">
      <c r="B63" s="323" t="s">
        <v>234</v>
      </c>
      <c r="C63" s="315"/>
      <c r="D63" s="316" t="e">
        <f>+#REF!+#REF!</f>
        <v>#REF!</v>
      </c>
      <c r="E63" s="317">
        <f>SUM(E60:E62)</f>
        <v>251241441.84999999</v>
      </c>
      <c r="F63" s="318">
        <f>SUM(F60:F62)</f>
        <v>251241441.87999991</v>
      </c>
    </row>
    <row r="64" spans="2:7" ht="15" thickTop="1" x14ac:dyDescent="0.2">
      <c r="B64" s="51"/>
      <c r="C64" s="65"/>
      <c r="D64" s="139"/>
      <c r="E64" s="139"/>
      <c r="F64" s="140"/>
    </row>
    <row r="65" spans="2:7" x14ac:dyDescent="0.2">
      <c r="B65" s="51"/>
      <c r="C65" s="65"/>
      <c r="D65" s="139"/>
      <c r="E65" s="139"/>
      <c r="F65" s="140"/>
    </row>
    <row r="66" spans="2:7" x14ac:dyDescent="0.2">
      <c r="B66" s="51"/>
      <c r="C66" s="65"/>
      <c r="D66" s="139"/>
      <c r="E66" s="139"/>
      <c r="F66" s="141"/>
    </row>
    <row r="67" spans="2:7" x14ac:dyDescent="0.2">
      <c r="B67" s="51"/>
      <c r="C67" s="65"/>
      <c r="D67" s="139"/>
      <c r="E67" s="139"/>
      <c r="F67" s="141"/>
    </row>
    <row r="68" spans="2:7" x14ac:dyDescent="0.2">
      <c r="B68" s="355" t="s">
        <v>252</v>
      </c>
      <c r="C68" s="65"/>
      <c r="D68" s="139"/>
      <c r="E68" s="380" t="s">
        <v>253</v>
      </c>
      <c r="F68" s="380"/>
      <c r="G68" s="18"/>
    </row>
    <row r="69" spans="2:7" x14ac:dyDescent="0.2">
      <c r="B69" s="142" t="s">
        <v>250</v>
      </c>
      <c r="C69" s="65"/>
      <c r="D69" s="139"/>
      <c r="E69" s="381" t="s">
        <v>6</v>
      </c>
      <c r="F69" s="381"/>
      <c r="G69" s="18"/>
    </row>
    <row r="70" spans="2:7" x14ac:dyDescent="0.2">
      <c r="C70" s="65"/>
      <c r="D70" s="139"/>
      <c r="E70" s="139"/>
    </row>
    <row r="71" spans="2:7" x14ac:dyDescent="0.2">
      <c r="B71" s="51"/>
      <c r="C71" s="65"/>
      <c r="D71" s="139"/>
      <c r="E71" s="139"/>
      <c r="F71" s="141"/>
    </row>
    <row r="72" spans="2:7" x14ac:dyDescent="0.2">
      <c r="B72" s="356" t="s">
        <v>258</v>
      </c>
      <c r="C72" s="65"/>
      <c r="D72" s="139"/>
      <c r="E72" s="139"/>
      <c r="F72" s="141"/>
    </row>
    <row r="73" spans="2:7" x14ac:dyDescent="0.2">
      <c r="B73" s="379" t="s">
        <v>259</v>
      </c>
      <c r="C73" s="379"/>
      <c r="D73" s="379"/>
      <c r="E73" s="379"/>
      <c r="F73" s="379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5"/>
      <c r="E82" s="15"/>
    </row>
  </sheetData>
  <mergeCells count="7">
    <mergeCell ref="B73:F73"/>
    <mergeCell ref="B9:F9"/>
    <mergeCell ref="B11:F11"/>
    <mergeCell ref="B12:F12"/>
    <mergeCell ref="E68:F68"/>
    <mergeCell ref="E69:F69"/>
    <mergeCell ref="B10:F10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2020-01-09T15:35:48Z</cp:lastPrinted>
  <dcterms:created xsi:type="dcterms:W3CDTF">2005-02-18T21:21:25Z</dcterms:created>
  <dcterms:modified xsi:type="dcterms:W3CDTF">2020-01-09T15:59:11Z</dcterms:modified>
</cp:coreProperties>
</file>