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320A8A25-AD7C-4CAF-B43F-10025F92F8CA}" xr6:coauthVersionLast="36" xr6:coauthVersionMax="36" xr10:uidLastSave="{00000000-0000-0000-0000-000000000000}"/>
  <bookViews>
    <workbookView xWindow="0" yWindow="0" windowWidth="20490" windowHeight="7365" tabRatio="638" xr2:uid="{00000000-000D-0000-FFFF-FFFF00000000}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'!$B$2:$J$165</definedName>
    <definedName name="_xlnm.Print_Area" localSheetId="0">'NOTAS   1'!$B$2:$J$84</definedName>
    <definedName name="_xlnm.Print_Area" localSheetId="3">RESULTADOS!$B$5:$G$53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91029"/>
</workbook>
</file>

<file path=xl/calcChain.xml><?xml version="1.0" encoding="utf-8"?>
<calcChain xmlns="http://schemas.openxmlformats.org/spreadsheetml/2006/main">
  <c r="F54" i="31" l="1"/>
  <c r="D25" i="11" l="1"/>
  <c r="F29" i="10"/>
  <c r="H39" i="23" l="1"/>
  <c r="H52" i="10" l="1"/>
  <c r="F52" i="10" l="1"/>
  <c r="D34" i="11" l="1"/>
  <c r="H23" i="10"/>
  <c r="F34" i="11" l="1"/>
  <c r="F25" i="11" l="1"/>
  <c r="H44" i="10" l="1"/>
  <c r="I82" i="23" l="1"/>
  <c r="F44" i="10" l="1"/>
  <c r="F42" i="11" l="1"/>
  <c r="F19" i="31" l="1"/>
  <c r="H122" i="23" l="1"/>
  <c r="H149" i="23" l="1"/>
  <c r="H29" i="10" l="1"/>
  <c r="H31" i="10" s="1"/>
  <c r="I70" i="23" l="1"/>
  <c r="I71" i="23"/>
  <c r="I72" i="23"/>
  <c r="I73" i="23"/>
  <c r="I74" i="23"/>
  <c r="I75" i="23"/>
  <c r="I76" i="23"/>
  <c r="I77" i="23"/>
  <c r="I79" i="23"/>
  <c r="I80" i="23"/>
  <c r="I81" i="23"/>
  <c r="I69" i="23"/>
  <c r="H29" i="23" l="1"/>
  <c r="H38" i="10" l="1"/>
  <c r="H46" i="10" l="1"/>
  <c r="B10" i="11" l="1"/>
  <c r="C8" i="23" s="1"/>
  <c r="D62" i="31" l="1"/>
  <c r="F56" i="31"/>
  <c r="D56" i="31"/>
  <c r="D44" i="31"/>
  <c r="D33" i="31"/>
  <c r="F17" i="31"/>
  <c r="E17" i="31"/>
  <c r="F38" i="11"/>
  <c r="F40" i="11" s="1"/>
  <c r="D38" i="11"/>
  <c r="D40" i="11" s="1"/>
  <c r="F18" i="11"/>
  <c r="F17" i="11"/>
  <c r="I153" i="23"/>
  <c r="H133" i="23"/>
  <c r="F38" i="10"/>
  <c r="I102" i="23"/>
  <c r="H102" i="23"/>
  <c r="G102" i="23"/>
  <c r="F102" i="23"/>
  <c r="E106" i="23" s="1"/>
  <c r="E102" i="23"/>
  <c r="H83" i="23"/>
  <c r="G83" i="23"/>
  <c r="H59" i="23"/>
  <c r="H53" i="23"/>
  <c r="H45" i="23"/>
  <c r="H22" i="23"/>
  <c r="C9" i="23"/>
  <c r="H54" i="10"/>
  <c r="J47" i="10"/>
  <c r="J54" i="10" s="1"/>
  <c r="J30" i="10"/>
  <c r="J22" i="10"/>
  <c r="D42" i="11" l="1"/>
  <c r="F46" i="10"/>
  <c r="F54" i="10" s="1"/>
  <c r="E107" i="23"/>
  <c r="E108" i="23" s="1"/>
  <c r="J31" i="10"/>
  <c r="I78" i="23"/>
  <c r="I83" i="23" s="1"/>
  <c r="H47" i="23"/>
  <c r="H31" i="23"/>
  <c r="E19" i="31" l="1"/>
  <c r="H64" i="10" l="1"/>
  <c r="F23" i="10" l="1"/>
  <c r="F31" i="10" l="1"/>
  <c r="E56" i="31"/>
  <c r="F64" i="10" l="1"/>
  <c r="F44" i="31" l="1"/>
  <c r="E44" i="31"/>
  <c r="F59" i="31" l="1"/>
  <c r="E33" i="31"/>
  <c r="F33" i="31"/>
  <c r="F62" i="31" l="1"/>
  <c r="E59" i="31"/>
  <c r="E62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a.vargas</author>
  </authors>
  <commentList>
    <comment ref="E10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1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1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<sst xmlns="http://schemas.openxmlformats.org/spreadsheetml/2006/main" count="280" uniqueCount="268">
  <si>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</si>
  <si>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</si>
  <si>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</si>
  <si>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</si>
  <si>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</si>
  <si>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</si>
  <si>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</si>
  <si>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</si>
  <si>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</si>
  <si>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</si>
  <si>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</si>
  <si>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</si>
  <si>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</si>
  <si>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</si>
  <si>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</si>
  <si>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</si>
  <si>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</si>
  <si>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</si>
  <si>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</si>
  <si>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</si>
  <si>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</si>
  <si>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</si>
  <si>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</si>
  <si>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</si>
  <si>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</si>
  <si>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</si>
  <si>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</si>
  <si>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</si>
  <si>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</si>
  <si>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</si>
  <si>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</si>
  <si>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</si>
  <si>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</si>
  <si>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</si>
  <si>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</si>
  <si>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</si>
  <si>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</si>
  <si>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</si>
  <si>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</si>
  <si>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</si>
  <si>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</si>
  <si>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</si>
  <si>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</si>
  <si>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</si>
  <si>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</si>
  <si>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</si>
  <si>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</si>
  <si>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</si>
  <si>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</si>
  <si>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</si>
  <si>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</si>
  <si>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</si>
  <si>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</si>
  <si>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</si>
  <si>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</si>
  <si>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</si>
  <si>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</si>
  <si>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</si>
  <si>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</si>
  <si>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</si>
  <si>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</si>
  <si>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</si>
  <si>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</si>
  <si>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</si>
  <si>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</si>
  <si>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</si>
  <si>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</si>
  <si>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</si>
  <si>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</si>
  <si>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</si>
  <si>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</si>
  <si>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</si>
  <si>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</si>
  <si>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</si>
  <si>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</si>
  <si>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</si>
  <si>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</si>
  <si>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</si>
  <si>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</si>
  <si>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</si>
  <si>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</si>
  <si>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</si>
  <si>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</si>
  <si>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</si>
  <si>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</si>
  <si>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</si>
  <si>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</si>
  <si>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</si>
  <si>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</si>
  <si>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</si>
  <si>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</si>
  <si>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</si>
  <si>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</si>
  <si>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</si>
  <si>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</si>
  <si>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</si>
  <si>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</si>
  <si>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</si>
  <si>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</si>
  <si>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</si>
  <si>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</si>
  <si>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</si>
  <si>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</si>
  <si>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</si>
  <si>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</si>
  <si>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</si>
  <si>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</si>
  <si>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</si>
  <si>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</si>
  <si>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</si>
  <si>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</si>
  <si>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</si>
  <si>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</si>
  <si>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</si>
  <si>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</si>
  <si>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</si>
  <si>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</si>
  <si>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</si>
  <si>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</si>
  <si>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</si>
  <si>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</si>
  <si>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</si>
  <si>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</si>
  <si>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</si>
  <si>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</si>
  <si>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</si>
  <si>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</si>
  <si>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</si>
  <si>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</si>
  <si>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</si>
  <si>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</si>
  <si>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</si>
  <si>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</si>
  <si>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</si>
  <si>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</si>
  <si>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</si>
  <si>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</si>
  <si>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</si>
  <si>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</si>
  <si>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</si>
  <si>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</si>
  <si>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</si>
  <si>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</si>
  <si>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</si>
  <si>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</si>
  <si>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</si>
  <si>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</si>
  <si>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</si>
  <si>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</si>
  <si>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</si>
  <si>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</si>
  <si>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</si>
  <si>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</si>
  <si>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</si>
  <si>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</si>
  <si>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</si>
  <si>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</si>
  <si>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</si>
  <si>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</si>
  <si>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</si>
  <si>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</si>
  <si>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</si>
  <si>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</si>
  <si>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</si>
  <si>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</si>
  <si>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</si>
  <si>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</si>
  <si>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</si>
  <si>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</si>
  <si>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</si>
  <si>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</si>
  <si>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</si>
  <si>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</si>
  <si>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</si>
  <si>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</si>
  <si>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</si>
  <si>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</si>
  <si>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</si>
  <si>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</si>
  <si>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</si>
  <si>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</si>
  <si>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</si>
  <si>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</si>
  <si>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</si>
  <si>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</si>
  <si>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</si>
  <si>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</si>
  <si>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</si>
  <si>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</si>
  <si>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</si>
  <si>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</si>
  <si>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</si>
  <si>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</si>
  <si>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</si>
  <si>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</si>
  <si>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</si>
  <si>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</si>
  <si>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</si>
  <si>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</si>
  <si>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</si>
  <si>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</si>
  <si>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</si>
  <si>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</si>
  <si>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</si>
  <si>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</si>
  <si>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</si>
  <si>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</si>
  <si>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</si>
  <si>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</si>
  <si>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</si>
  <si>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</si>
  <si>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</si>
  <si>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</si>
  <si>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</si>
  <si>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</si>
  <si>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</si>
  <si>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</si>
  <si>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</si>
  <si>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</si>
  <si>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</si>
  <si>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</si>
  <si>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</si>
  <si>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</si>
  <si>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</si>
  <si>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</si>
  <si>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</si>
  <si>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</si>
  <si>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</si>
  <si>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</si>
  <si>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</si>
  <si>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</si>
  <si>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</si>
  <si>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</si>
  <si>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</si>
  <si>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</si>
  <si>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</si>
  <si>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</si>
  <si>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</si>
  <si>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</si>
  <si>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</si>
  <si>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</si>
  <si>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</si>
  <si>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</si>
  <si>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</si>
  <si>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</si>
  <si>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</si>
  <si>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</si>
  <si>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</si>
  <si>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</si>
  <si>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</si>
  <si>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</si>
  <si>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</si>
  <si>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</si>
  <si>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</si>
  <si>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</si>
  <si>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</si>
  <si>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</si>
  <si>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</si>
  <si>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</si>
  <si>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AL 31 MAYO 2024</t>
  </si>
  <si>
    <t>DEL 01 DE ENERO AL 31 DE MAYO 2024</t>
  </si>
  <si>
    <t>Mayo</t>
  </si>
  <si>
    <t>Al 31 DE MAYO 2024</t>
  </si>
  <si>
    <t>Estos recursos están formados por dos partidas, las cuales una de ella representada por un valor ascendente por RD$873,401,766</t>
  </si>
  <si>
    <t>Al 31 de mayo 2024, ésta cuenta se desglosa como sigue:</t>
  </si>
  <si>
    <t>Las cuentas por pagar proveedores al 31 de mayo del 2024 de la SISALRIL.</t>
  </si>
  <si>
    <t>La cuenta Obligaciones por pagar al 31 de mayo de la SISALRIL, se desglosan de la siguiente manera:</t>
  </si>
  <si>
    <t>La cuenta Retenciones y Contribuciones por pagar al 31 de mayo 2024, se desglosan de la siguiente manera: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</si>
</sst>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169" fontId="2" fillId="0" borderId="0" applyFont="0" applyFill="0" applyBorder="0" applyAlignment="0" applyProtection="0"/>
    <xf numFmtId="0" fontId="32" fillId="3" borderId="0" applyNumberFormat="0" applyBorder="0" applyAlignment="0" applyProtection="0"/>
    <xf numFmtId="165" fontId="2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9" fillId="0" borderId="8" applyNumberFormat="0" applyFill="0" applyAlignment="0" applyProtection="0"/>
    <xf numFmtId="167" fontId="52" fillId="0" borderId="0" applyFont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1" fillId="0" borderId="0"/>
  </cellStyleXfs>
  <cellXfs count="404">
    <xf numFmtId="0" fontId="0" fillId="0" borderId="0" xfId="0"/>
    <xf numFmtId="0" fontId="4" fillId="0" borderId="0" xfId="0" applyFont="1"/>
    <xf numFmtId="165" fontId="4" fillId="0" borderId="0" xfId="35" applyFont="1"/>
    <xf numFmtId="0" fontId="5" fillId="24" borderId="0" xfId="0" applyFont="1" applyFill="1" applyBorder="1" applyAlignme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0" fontId="10" fillId="25" borderId="0" xfId="35" applyNumberFormat="1" applyFont="1" applyFill="1" applyBorder="1"/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0" fontId="10" fillId="25" borderId="10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0" fontId="13" fillId="25" borderId="0" xfId="0" applyNumberFormat="1" applyFont="1" applyFill="1"/>
    <xf numFmtId="166" fontId="13" fillId="25" borderId="0" xfId="35" applyNumberFormat="1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5" fontId="4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3" fillId="25" borderId="35" xfId="35" applyNumberFormat="1" applyFont="1" applyFill="1" applyBorder="1"/>
    <xf numFmtId="0" fontId="10" fillId="25" borderId="37" xfId="35" applyNumberFormat="1" applyFont="1" applyFill="1" applyBorder="1"/>
    <xf numFmtId="0" fontId="13" fillId="25" borderId="19" xfId="35" applyNumberFormat="1" applyFont="1" applyFill="1" applyBorder="1"/>
    <xf numFmtId="165" fontId="13" fillId="25" borderId="19" xfId="35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3" fontId="10" fillId="25" borderId="24" xfId="0" applyNumberFormat="1" applyFont="1" applyFill="1" applyBorder="1"/>
    <xf numFmtId="0" fontId="12" fillId="25" borderId="0" xfId="0" applyFont="1" applyFill="1" applyBorder="1"/>
    <xf numFmtId="168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165" fontId="42" fillId="25" borderId="0" xfId="35" applyFont="1" applyFill="1" applyBorder="1" applyAlignment="1">
      <alignment horizontal="center"/>
    </xf>
    <xf numFmtId="0" fontId="43" fillId="25" borderId="0" xfId="35" applyNumberFormat="1" applyFont="1" applyFill="1" applyBorder="1"/>
    <xf numFmtId="166" fontId="42" fillId="25" borderId="0" xfId="35" applyNumberFormat="1" applyFont="1" applyFill="1" applyBorder="1"/>
    <xf numFmtId="165" fontId="42" fillId="25" borderId="0" xfId="35" applyFont="1" applyFill="1" applyBorder="1"/>
    <xf numFmtId="164" fontId="42" fillId="25" borderId="0" xfId="35" applyNumberFormat="1" applyFont="1" applyFill="1" applyBorder="1"/>
    <xf numFmtId="165" fontId="42" fillId="0" borderId="0" xfId="35" applyFont="1" applyBorder="1"/>
    <xf numFmtId="166" fontId="19" fillId="25" borderId="0" xfId="35" applyNumberFormat="1" applyFont="1" applyFill="1" applyBorder="1"/>
    <xf numFmtId="165" fontId="42" fillId="0" borderId="0" xfId="35" applyFont="1"/>
    <xf numFmtId="165" fontId="19" fillId="25" borderId="0" xfId="35" applyFont="1" applyFill="1" applyBorder="1" applyAlignment="1">
      <alignment horizontal="center"/>
    </xf>
    <xf numFmtId="166" fontId="42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1" fillId="25" borderId="0" xfId="35" applyFont="1" applyFill="1" applyBorder="1"/>
    <xf numFmtId="168" fontId="44" fillId="0" borderId="0" xfId="0" applyNumberFormat="1" applyFont="1" applyBorder="1"/>
    <xf numFmtId="165" fontId="42" fillId="25" borderId="0" xfId="35" applyNumberFormat="1" applyFont="1" applyFill="1" applyBorder="1"/>
    <xf numFmtId="165" fontId="41" fillId="25" borderId="0" xfId="35" applyFont="1" applyFill="1"/>
    <xf numFmtId="3" fontId="42" fillId="25" borderId="0" xfId="35" applyNumberFormat="1" applyFont="1" applyFill="1" applyBorder="1"/>
    <xf numFmtId="3" fontId="42" fillId="0" borderId="0" xfId="35" applyNumberFormat="1" applyFont="1" applyFill="1" applyBorder="1"/>
    <xf numFmtId="166" fontId="42" fillId="0" borderId="0" xfId="35" applyNumberFormat="1" applyFont="1" applyFill="1" applyBorder="1"/>
    <xf numFmtId="3" fontId="19" fillId="25" borderId="0" xfId="35" applyNumberFormat="1" applyFont="1" applyFill="1" applyBorder="1"/>
    <xf numFmtId="165" fontId="42" fillId="25" borderId="24" xfId="35" applyFont="1" applyFill="1" applyBorder="1"/>
    <xf numFmtId="0" fontId="42" fillId="25" borderId="24" xfId="35" applyNumberFormat="1" applyFont="1" applyFill="1" applyBorder="1"/>
    <xf numFmtId="3" fontId="42" fillId="25" borderId="24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0" fontId="4" fillId="25" borderId="0" xfId="0" applyFont="1" applyFill="1" applyBorder="1"/>
    <xf numFmtId="0" fontId="45" fillId="25" borderId="0" xfId="0" applyFont="1" applyFill="1" applyBorder="1"/>
    <xf numFmtId="3" fontId="45" fillId="25" borderId="0" xfId="35" applyNumberFormat="1" applyFont="1" applyFill="1" applyBorder="1" applyAlignment="1"/>
    <xf numFmtId="0" fontId="47" fillId="25" borderId="0" xfId="0" applyFont="1" applyFill="1" applyBorder="1" applyAlignment="1">
      <alignment horizontal="center"/>
    </xf>
    <xf numFmtId="0" fontId="48" fillId="25" borderId="0" xfId="0" applyFont="1" applyFill="1" applyBorder="1"/>
    <xf numFmtId="0" fontId="48" fillId="25" borderId="0" xfId="0" applyFont="1" applyFill="1" applyBorder="1" applyAlignment="1">
      <alignment horizontal="center"/>
    </xf>
    <xf numFmtId="3" fontId="45" fillId="25" borderId="0" xfId="0" applyNumberFormat="1" applyFont="1" applyFill="1" applyBorder="1"/>
    <xf numFmtId="3" fontId="46" fillId="25" borderId="0" xfId="35" applyNumberFormat="1" applyFont="1" applyFill="1" applyBorder="1"/>
    <xf numFmtId="166" fontId="46" fillId="25" borderId="0" xfId="35" applyNumberFormat="1" applyFont="1" applyFill="1" applyBorder="1"/>
    <xf numFmtId="0" fontId="46" fillId="25" borderId="0" xfId="0" applyFont="1" applyFill="1" applyBorder="1"/>
    <xf numFmtId="166" fontId="45" fillId="25" borderId="0" xfId="35" applyNumberFormat="1" applyFont="1" applyFill="1" applyBorder="1"/>
    <xf numFmtId="0" fontId="45" fillId="0" borderId="0" xfId="0" applyFont="1" applyFill="1" applyBorder="1"/>
    <xf numFmtId="3" fontId="46" fillId="25" borderId="0" xfId="0" applyNumberFormat="1" applyFont="1" applyFill="1" applyBorder="1"/>
    <xf numFmtId="0" fontId="46" fillId="25" borderId="0" xfId="0" applyFont="1" applyFill="1" applyBorder="1" applyAlignment="1">
      <alignment horizontal="right"/>
    </xf>
    <xf numFmtId="3" fontId="46" fillId="25" borderId="0" xfId="35" applyNumberFormat="1" applyFont="1" applyFill="1" applyBorder="1" applyAlignment="1"/>
    <xf numFmtId="166" fontId="45" fillId="25" borderId="22" xfId="35" applyNumberFormat="1" applyFont="1" applyFill="1" applyBorder="1"/>
    <xf numFmtId="166" fontId="49" fillId="25" borderId="0" xfId="35" applyNumberFormat="1" applyFont="1" applyFill="1" applyBorder="1"/>
    <xf numFmtId="37" fontId="45" fillId="25" borderId="0" xfId="35" applyNumberFormat="1" applyFont="1" applyFill="1" applyBorder="1" applyAlignment="1"/>
    <xf numFmtId="3" fontId="45" fillId="25" borderId="0" xfId="35" applyNumberFormat="1" applyFont="1" applyFill="1" applyBorder="1" applyAlignment="1">
      <alignment horizontal="right"/>
    </xf>
    <xf numFmtId="3" fontId="45" fillId="25" borderId="22" xfId="35" applyNumberFormat="1" applyFont="1" applyFill="1" applyBorder="1" applyAlignment="1">
      <alignment horizontal="right"/>
    </xf>
    <xf numFmtId="0" fontId="45" fillId="0" borderId="0" xfId="0" applyFont="1"/>
    <xf numFmtId="165" fontId="45" fillId="0" borderId="0" xfId="35" applyFont="1"/>
    <xf numFmtId="168" fontId="45" fillId="0" borderId="0" xfId="0" applyNumberFormat="1" applyFont="1"/>
    <xf numFmtId="0" fontId="45" fillId="0" borderId="0" xfId="0" applyFont="1" applyAlignment="1">
      <alignment horizontal="fill"/>
    </xf>
    <xf numFmtId="168" fontId="45" fillId="25" borderId="0" xfId="0" applyNumberFormat="1" applyFont="1" applyFill="1" applyBorder="1"/>
    <xf numFmtId="0" fontId="45" fillId="0" borderId="0" xfId="0" applyFont="1" applyBorder="1"/>
    <xf numFmtId="166" fontId="46" fillId="25" borderId="24" xfId="35" applyNumberFormat="1" applyFont="1" applyFill="1" applyBorder="1"/>
    <xf numFmtId="3" fontId="10" fillId="0" borderId="40" xfId="0" applyNumberFormat="1" applyFont="1" applyBorder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5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4" fillId="25" borderId="24" xfId="0" applyFont="1" applyFill="1" applyBorder="1"/>
    <xf numFmtId="166" fontId="45" fillId="25" borderId="24" xfId="35" applyNumberFormat="1" applyFont="1" applyFill="1" applyBorder="1"/>
    <xf numFmtId="0" fontId="45" fillId="25" borderId="24" xfId="0" applyFont="1" applyFill="1" applyBorder="1"/>
    <xf numFmtId="0" fontId="45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0" fontId="11" fillId="25" borderId="15" xfId="0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0" fontId="10" fillId="25" borderId="41" xfId="0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13" fillId="25" borderId="15" xfId="0" applyFont="1" applyFill="1" applyBorder="1" applyAlignment="1">
      <alignment horizontal="left"/>
    </xf>
    <xf numFmtId="0" fontId="10" fillId="25" borderId="46" xfId="0" applyFont="1" applyFill="1" applyBorder="1" applyAlignment="1">
      <alignment horizontal="left"/>
    </xf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6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left"/>
    </xf>
    <xf numFmtId="0" fontId="46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5" fillId="25" borderId="22" xfId="35" applyNumberFormat="1" applyFont="1" applyFill="1" applyBorder="1" applyAlignment="1"/>
    <xf numFmtId="0" fontId="6" fillId="25" borderId="0" xfId="0" applyFont="1" applyFill="1"/>
    <xf numFmtId="168" fontId="0" fillId="25" borderId="0" xfId="0" applyNumberFormat="1" applyFill="1" applyBorder="1"/>
    <xf numFmtId="165" fontId="50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45" fillId="25" borderId="22" xfId="0" applyNumberFormat="1" applyFont="1" applyFill="1" applyBorder="1"/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5" fillId="26" borderId="0" xfId="35" applyNumberFormat="1" applyFont="1" applyFill="1" applyBorder="1" applyAlignment="1"/>
    <xf numFmtId="3" fontId="45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0" fontId="46" fillId="25" borderId="46" xfId="0" applyFont="1" applyFill="1" applyBorder="1" applyAlignment="1">
      <alignment horizontal="left"/>
    </xf>
    <xf numFmtId="0" fontId="48" fillId="25" borderId="15" xfId="0" applyFont="1" applyFill="1" applyBorder="1"/>
    <xf numFmtId="0" fontId="49" fillId="25" borderId="15" xfId="0" applyFont="1" applyFill="1" applyBorder="1" applyAlignment="1"/>
    <xf numFmtId="0" fontId="49" fillId="25" borderId="15" xfId="0" applyFont="1" applyFill="1" applyBorder="1"/>
    <xf numFmtId="0" fontId="46" fillId="25" borderId="41" xfId="0" applyFont="1" applyFill="1" applyBorder="1" applyAlignment="1">
      <alignment horizontal="left"/>
    </xf>
    <xf numFmtId="0" fontId="10" fillId="25" borderId="26" xfId="0" applyFont="1" applyFill="1" applyBorder="1"/>
    <xf numFmtId="40" fontId="10" fillId="25" borderId="24" xfId="0" applyNumberFormat="1" applyFont="1" applyFill="1" applyBorder="1"/>
    <xf numFmtId="0" fontId="6" fillId="26" borderId="0" xfId="0" applyFont="1" applyFill="1"/>
    <xf numFmtId="165" fontId="45" fillId="0" borderId="0" xfId="35" applyFont="1" applyFill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13" fillId="0" borderId="0" xfId="35" applyNumberFormat="1" applyFont="1" applyFill="1" applyBorder="1"/>
    <xf numFmtId="3" fontId="45" fillId="0" borderId="22" xfId="35" applyNumberFormat="1" applyFont="1" applyFill="1" applyBorder="1" applyAlignment="1"/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2" fillId="25" borderId="0" xfId="35" applyNumberFormat="1" applyFont="1" applyFill="1" applyBorder="1" applyAlignment="1"/>
    <xf numFmtId="0" fontId="43" fillId="25" borderId="0" xfId="35" applyNumberFormat="1" applyFont="1" applyFill="1" applyBorder="1" applyAlignment="1"/>
    <xf numFmtId="166" fontId="42" fillId="25" borderId="0" xfId="35" applyNumberFormat="1" applyFont="1" applyFill="1" applyBorder="1" applyAlignment="1"/>
    <xf numFmtId="165" fontId="42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5" fillId="26" borderId="0" xfId="0" applyNumberFormat="1" applyFont="1" applyFill="1" applyBorder="1"/>
    <xf numFmtId="0" fontId="45" fillId="26" borderId="0" xfId="0" applyFont="1" applyFill="1" applyBorder="1"/>
    <xf numFmtId="37" fontId="45" fillId="26" borderId="0" xfId="35" applyNumberFormat="1" applyFont="1" applyFill="1" applyBorder="1" applyAlignment="1"/>
    <xf numFmtId="166" fontId="45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4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3" fillId="26" borderId="0" xfId="35" applyNumberFormat="1" applyFont="1" applyFill="1" applyBorder="1"/>
    <xf numFmtId="166" fontId="10" fillId="26" borderId="0" xfId="35" applyNumberFormat="1" applyFont="1" applyFill="1" applyBorder="1"/>
    <xf numFmtId="164" fontId="13" fillId="26" borderId="0" xfId="35" applyNumberFormat="1" applyFont="1" applyFill="1" applyBorder="1"/>
    <xf numFmtId="166" fontId="10" fillId="26" borderId="24" xfId="35" applyNumberFormat="1" applyFont="1" applyFill="1" applyBorder="1"/>
    <xf numFmtId="165" fontId="10" fillId="26" borderId="0" xfId="35" applyFont="1" applyFill="1" applyBorder="1" applyAlignment="1">
      <alignment horizontal="center"/>
    </xf>
    <xf numFmtId="165" fontId="10" fillId="26" borderId="0" xfId="35" applyFont="1" applyFill="1" applyBorder="1"/>
    <xf numFmtId="164" fontId="10" fillId="26" borderId="0" xfId="35" applyNumberFormat="1" applyFont="1" applyFill="1" applyBorder="1"/>
    <xf numFmtId="165" fontId="10" fillId="26" borderId="0" xfId="35" applyNumberFormat="1" applyFont="1" applyFill="1" applyBorder="1"/>
    <xf numFmtId="168" fontId="0" fillId="26" borderId="0" xfId="0" applyNumberFormat="1" applyFill="1" applyBorder="1"/>
    <xf numFmtId="165" fontId="13" fillId="26" borderId="0" xfId="35" applyNumberFormat="1" applyFont="1" applyFill="1" applyBorder="1"/>
    <xf numFmtId="0" fontId="10" fillId="26" borderId="33" xfId="35" applyNumberFormat="1" applyFont="1" applyFill="1" applyBorder="1" applyAlignment="1">
      <alignment horizontal="center" vertical="center"/>
    </xf>
    <xf numFmtId="0" fontId="10" fillId="26" borderId="34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6" borderId="36" xfId="35" applyNumberFormat="1" applyFont="1" applyFill="1" applyBorder="1" applyAlignment="1">
      <alignment horizontal="center" vertical="center"/>
    </xf>
    <xf numFmtId="3" fontId="13" fillId="26" borderId="22" xfId="35" applyNumberFormat="1" applyFont="1" applyFill="1" applyBorder="1"/>
    <xf numFmtId="3" fontId="10" fillId="26" borderId="25" xfId="35" applyNumberFormat="1" applyFont="1" applyFill="1" applyBorder="1"/>
    <xf numFmtId="3" fontId="10" fillId="26" borderId="38" xfId="35" applyNumberFormat="1" applyFont="1" applyFill="1" applyBorder="1"/>
    <xf numFmtId="3" fontId="13" fillId="26" borderId="23" xfId="35" applyNumberFormat="1" applyFont="1" applyFill="1" applyBorder="1"/>
    <xf numFmtId="0" fontId="13" fillId="26" borderId="0" xfId="0" applyFont="1" applyFill="1" applyBorder="1" applyAlignment="1">
      <alignment horizontal="left"/>
    </xf>
    <xf numFmtId="165" fontId="13" fillId="26" borderId="0" xfId="35" applyFont="1" applyFill="1" applyBorder="1" applyAlignment="1">
      <alignment horizontal="left"/>
    </xf>
    <xf numFmtId="165" fontId="13" fillId="26" borderId="0" xfId="0" applyNumberFormat="1" applyFont="1" applyFill="1" applyBorder="1"/>
    <xf numFmtId="0" fontId="13" fillId="26" borderId="0" xfId="0" applyFont="1" applyFill="1" applyBorder="1"/>
    <xf numFmtId="0" fontId="10" fillId="26" borderId="29" xfId="0" applyFont="1" applyFill="1" applyBorder="1" applyAlignment="1">
      <alignment horizontal="center" vertical="center" wrapText="1"/>
    </xf>
    <xf numFmtId="0" fontId="10" fillId="26" borderId="29" xfId="0" applyNumberFormat="1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5" fontId="13" fillId="26" borderId="9" xfId="35" applyFont="1" applyFill="1" applyBorder="1"/>
    <xf numFmtId="0" fontId="10" fillId="26" borderId="9" xfId="0" applyFont="1" applyFill="1" applyBorder="1" applyAlignment="1">
      <alignment horizontal="center" vertical="center" wrapText="1"/>
    </xf>
    <xf numFmtId="37" fontId="10" fillId="26" borderId="25" xfId="0" applyNumberFormat="1" applyFont="1" applyFill="1" applyBorder="1"/>
    <xf numFmtId="3" fontId="10" fillId="26" borderId="24" xfId="35" applyNumberFormat="1" applyFont="1" applyFill="1" applyBorder="1"/>
    <xf numFmtId="3" fontId="10" fillId="26" borderId="24" xfId="0" applyNumberFormat="1" applyFont="1" applyFill="1" applyBorder="1"/>
    <xf numFmtId="0" fontId="10" fillId="26" borderId="0" xfId="0" applyNumberFormat="1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165" fontId="10" fillId="26" borderId="0" xfId="35" applyFont="1" applyFill="1" applyBorder="1" applyAlignment="1">
      <alignment horizontal="center" vertical="center" wrapText="1"/>
    </xf>
    <xf numFmtId="37" fontId="10" fillId="26" borderId="0" xfId="0" applyNumberFormat="1" applyFont="1" applyFill="1" applyBorder="1"/>
    <xf numFmtId="3" fontId="10" fillId="26" borderId="0" xfId="0" applyNumberFormat="1" applyFont="1" applyFill="1" applyBorder="1"/>
    <xf numFmtId="37" fontId="13" fillId="26" borderId="0" xfId="0" applyNumberFormat="1" applyFont="1" applyFill="1" applyBorder="1"/>
    <xf numFmtId="4" fontId="13" fillId="26" borderId="0" xfId="0" applyNumberFormat="1" applyFont="1" applyFill="1" applyBorder="1"/>
    <xf numFmtId="49" fontId="20" fillId="26" borderId="0" xfId="0" applyNumberFormat="1" applyFont="1" applyFill="1" applyBorder="1"/>
    <xf numFmtId="165" fontId="10" fillId="26" borderId="0" xfId="35" applyFont="1" applyFill="1" applyBorder="1" applyAlignment="1">
      <alignment horizontal="right"/>
    </xf>
    <xf numFmtId="37" fontId="10" fillId="26" borderId="24" xfId="35" applyNumberFormat="1" applyFont="1" applyFill="1" applyBorder="1"/>
    <xf numFmtId="37" fontId="10" fillId="26" borderId="0" xfId="35" applyNumberFormat="1" applyFont="1" applyFill="1" applyBorder="1"/>
    <xf numFmtId="165" fontId="13" fillId="26" borderId="0" xfId="35" applyFont="1" applyFill="1" applyBorder="1" applyAlignment="1">
      <alignment horizontal="right"/>
    </xf>
    <xf numFmtId="37" fontId="10" fillId="26" borderId="25" xfId="35" applyNumberFormat="1" applyFont="1" applyFill="1" applyBorder="1"/>
    <xf numFmtId="165" fontId="10" fillId="26" borderId="24" xfId="35" applyFont="1" applyFill="1" applyBorder="1" applyAlignment="1">
      <alignment horizontal="right"/>
    </xf>
    <xf numFmtId="3" fontId="13" fillId="26" borderId="24" xfId="0" applyNumberFormat="1" applyFont="1" applyFill="1" applyBorder="1"/>
    <xf numFmtId="165" fontId="10" fillId="26" borderId="0" xfId="35" applyFont="1" applyFill="1" applyBorder="1" applyAlignment="1">
      <alignment horizontal="left"/>
    </xf>
    <xf numFmtId="165" fontId="13" fillId="26" borderId="0" xfId="35" applyFont="1" applyFill="1"/>
    <xf numFmtId="166" fontId="10" fillId="26" borderId="10" xfId="35" applyNumberFormat="1" applyFont="1" applyFill="1" applyBorder="1"/>
    <xf numFmtId="40" fontId="10" fillId="26" borderId="9" xfId="0" applyNumberFormat="1" applyFont="1" applyFill="1" applyBorder="1"/>
    <xf numFmtId="40" fontId="13" fillId="26" borderId="0" xfId="0" applyNumberFormat="1" applyFont="1" applyFill="1" applyBorder="1"/>
    <xf numFmtId="166" fontId="13" fillId="26" borderId="0" xfId="0" applyNumberFormat="1" applyFont="1" applyFill="1" applyBorder="1" applyAlignment="1">
      <alignment horizontal="right"/>
    </xf>
    <xf numFmtId="3" fontId="45" fillId="26" borderId="22" xfId="35" applyNumberFormat="1" applyFont="1" applyFill="1" applyBorder="1" applyAlignment="1">
      <alignment horizontal="right"/>
    </xf>
    <xf numFmtId="166" fontId="10" fillId="0" borderId="25" xfId="35" applyNumberFormat="1" applyFont="1" applyFill="1" applyBorder="1"/>
    <xf numFmtId="166" fontId="10" fillId="26" borderId="16" xfId="35" applyNumberFormat="1" applyFont="1" applyFill="1" applyBorder="1"/>
    <xf numFmtId="166" fontId="10" fillId="26" borderId="42" xfId="35" applyNumberFormat="1" applyFont="1" applyFill="1" applyBorder="1"/>
    <xf numFmtId="166" fontId="10" fillId="26" borderId="44" xfId="35" applyNumberFormat="1" applyFont="1" applyFill="1" applyBorder="1"/>
    <xf numFmtId="40" fontId="11" fillId="26" borderId="0" xfId="0" applyNumberFormat="1" applyFont="1" applyFill="1" applyBorder="1" applyAlignment="1">
      <alignment horizontal="center"/>
    </xf>
    <xf numFmtId="40" fontId="11" fillId="26" borderId="16" xfId="0" applyNumberFormat="1" applyFont="1" applyFill="1" applyBorder="1" applyAlignment="1">
      <alignment horizontal="center"/>
    </xf>
    <xf numFmtId="164" fontId="13" fillId="26" borderId="16" xfId="35" applyNumberFormat="1" applyFont="1" applyFill="1" applyBorder="1" applyAlignment="1">
      <alignment horizontal="right"/>
    </xf>
    <xf numFmtId="166" fontId="10" fillId="26" borderId="27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/>
    <xf numFmtId="166" fontId="13" fillId="26" borderId="16" xfId="0" applyNumberFormat="1" applyFont="1" applyFill="1" applyBorder="1" applyAlignment="1">
      <alignment horizontal="right"/>
    </xf>
    <xf numFmtId="166" fontId="10" fillId="26" borderId="29" xfId="35" applyNumberFormat="1" applyFont="1" applyFill="1" applyBorder="1"/>
    <xf numFmtId="166" fontId="10" fillId="26" borderId="45" xfId="35" applyNumberFormat="1" applyFont="1" applyFill="1" applyBorder="1"/>
    <xf numFmtId="166" fontId="10" fillId="26" borderId="9" xfId="35" applyNumberFormat="1" applyFont="1" applyFill="1" applyBorder="1"/>
    <xf numFmtId="165" fontId="9" fillId="26" borderId="0" xfId="35" applyFont="1" applyFill="1" applyBorder="1"/>
    <xf numFmtId="164" fontId="13" fillId="26" borderId="16" xfId="35" applyNumberFormat="1" applyFont="1" applyFill="1" applyBorder="1"/>
    <xf numFmtId="4" fontId="13" fillId="0" borderId="0" xfId="35" applyNumberFormat="1" applyFont="1" applyFill="1" applyBorder="1"/>
    <xf numFmtId="165" fontId="10" fillId="0" borderId="0" xfId="35" applyFo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6" borderId="33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 xr:uid="{00000000-0005-0000-0000-000016000000}"/>
    <cellStyle name="Comma 4" xfId="24" xr:uid="{00000000-0005-0000-0000-000017000000}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 xr:uid="{00000000-0005-0000-0000-000020000000}"/>
    <cellStyle name="Incorrecto" xfId="34" builtinId="27" customBuiltin="1"/>
    <cellStyle name="Millares" xfId="35" builtinId="3"/>
    <cellStyle name="Millares 10" xfId="60" xr:uid="{00000000-0005-0000-0000-000023000000}"/>
    <cellStyle name="Millares 11" xfId="62" xr:uid="{00000000-0005-0000-0000-000024000000}"/>
    <cellStyle name="Millares 12" xfId="63" xr:uid="{00000000-0005-0000-0000-000025000000}"/>
    <cellStyle name="Millares 13" xfId="64" xr:uid="{00000000-0005-0000-0000-000026000000}"/>
    <cellStyle name="Millares 14" xfId="65" xr:uid="{00000000-0005-0000-0000-000027000000}"/>
    <cellStyle name="Millares 15" xfId="66" xr:uid="{00000000-0005-0000-0000-000028000000}"/>
    <cellStyle name="Millares 16" xfId="67" xr:uid="{00000000-0005-0000-0000-000029000000}"/>
    <cellStyle name="Millares 2" xfId="36" xr:uid="{00000000-0005-0000-0000-00002A000000}"/>
    <cellStyle name="Millares 2 2" xfId="56" xr:uid="{00000000-0005-0000-0000-00002B000000}"/>
    <cellStyle name="Millares 2 3" xfId="58" xr:uid="{00000000-0005-0000-0000-00002C000000}"/>
    <cellStyle name="Millares 3" xfId="49" xr:uid="{00000000-0005-0000-0000-00002D000000}"/>
    <cellStyle name="Millares 3 2" xfId="61" xr:uid="{00000000-0005-0000-0000-00002E000000}"/>
    <cellStyle name="Millares 4" xfId="51" xr:uid="{00000000-0005-0000-0000-00002F000000}"/>
    <cellStyle name="Millares 5" xfId="52" xr:uid="{00000000-0005-0000-0000-000030000000}"/>
    <cellStyle name="Millares 6" xfId="53" xr:uid="{00000000-0005-0000-0000-000031000000}"/>
    <cellStyle name="Millares 7" xfId="54" xr:uid="{00000000-0005-0000-0000-000032000000}"/>
    <cellStyle name="Millares 8" xfId="55" xr:uid="{00000000-0005-0000-0000-000033000000}"/>
    <cellStyle name="Millares 9" xfId="57" xr:uid="{00000000-0005-0000-0000-000034000000}"/>
    <cellStyle name="Neutral" xfId="37" builtinId="28" customBuiltin="1"/>
    <cellStyle name="Normal" xfId="0" builtinId="0"/>
    <cellStyle name="Normal 2" xfId="38" xr:uid="{00000000-0005-0000-0000-000037000000}"/>
    <cellStyle name="Normal 2 2" xfId="50" xr:uid="{00000000-0005-0000-0000-000038000000}"/>
    <cellStyle name="Normal 3" xfId="68" xr:uid="{32C9D335-28FC-416E-BF00-5257EECE2B7D}"/>
    <cellStyle name="Notas" xfId="39" builtinId="10" customBuiltin="1"/>
    <cellStyle name="Percent 2" xfId="40" xr:uid="{00000000-0005-0000-0000-00003B000000}"/>
    <cellStyle name="Percent 3" xfId="41" xr:uid="{00000000-0005-0000-0000-00003C000000}"/>
    <cellStyle name="Porcentual 2" xfId="59" xr:uid="{00000000-0005-0000-0000-00003D000000}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169334</xdr:colOff>
      <xdr:row>2</xdr:row>
      <xdr:rowOff>52915</xdr:rowOff>
    </xdr:from>
    <xdr:to>
      <xdr:col>3</xdr:col>
      <xdr:colOff>920750</xdr:colOff>
      <xdr:row>6</xdr:row>
      <xdr:rowOff>74081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956ED0-434D-47BD-BB42-E12369C39A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433915"/>
          <a:ext cx="1460500" cy="740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2</xdr:col>
      <xdr:colOff>127000</xdr:colOff>
      <xdr:row>3</xdr:row>
      <xdr:rowOff>1</xdr:rowOff>
    </xdr:from>
    <xdr:to>
      <xdr:col>3</xdr:col>
      <xdr:colOff>1238249</xdr:colOff>
      <xdr:row>6</xdr:row>
      <xdr:rowOff>7939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1FF2F88-6DAF-4E15-B41A-2A1067C3F9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3" y="587376"/>
          <a:ext cx="1381124" cy="579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76199</xdr:rowOff>
    </xdr:from>
    <xdr:to>
      <xdr:col>3</xdr:col>
      <xdr:colOff>1171575</xdr:colOff>
      <xdr:row>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70593F-BF81-487B-8822-177926689D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38149"/>
          <a:ext cx="161925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60614</xdr:colOff>
      <xdr:row>6</xdr:row>
      <xdr:rowOff>0</xdr:rowOff>
    </xdr:from>
    <xdr:to>
      <xdr:col>2</xdr:col>
      <xdr:colOff>1190624</xdr:colOff>
      <xdr:row>9</xdr:row>
      <xdr:rowOff>33916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DF7C91-71A3-4BD8-9229-17331D5760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2" y="1108364"/>
          <a:ext cx="1381124" cy="579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121228</xdr:colOff>
      <xdr:row>4</xdr:row>
      <xdr:rowOff>95250</xdr:rowOff>
    </xdr:from>
    <xdr:to>
      <xdr:col>1</xdr:col>
      <xdr:colOff>1502352</xdr:colOff>
      <xdr:row>7</xdr:row>
      <xdr:rowOff>129165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F1748B1-9C4B-4304-B3A5-0B79FBC285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10" y="839932"/>
          <a:ext cx="1381124" cy="579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U102"/>
  <sheetViews>
    <sheetView tabSelected="1" zoomScale="90" zoomScaleNormal="90" zoomScaleSheetLayoutView="75" workbookViewId="0">
      <selection activeCell="L9" sqref="L9"/>
    </sheetView>
  </sheetViews>
  <sheetFormatPr baseColWidth="10" defaultRowHeight="14.25" x14ac:dyDescent="0.2"/>
  <cols>
    <col min="1" max="1" width="9.7109375" style="10" customWidth="1"/>
    <col min="2" max="2" width="3.28515625" style="10" customWidth="1"/>
    <col min="3" max="3" width="7.28515625" style="10" customWidth="1"/>
    <col min="4" max="4" width="16.140625" style="10" customWidth="1"/>
    <col min="5" max="5" width="36.140625" style="10" customWidth="1"/>
    <col min="6" max="6" width="18.140625" style="10" customWidth="1"/>
    <col min="7" max="7" width="22.5703125" style="10" customWidth="1"/>
    <col min="8" max="8" width="26.140625" style="10" customWidth="1"/>
    <col min="9" max="9" width="12.85546875" style="10" customWidth="1"/>
    <col min="10" max="10" width="7" style="10" customWidth="1"/>
    <col min="11" max="11" width="4" style="8" customWidth="1"/>
    <col min="12" max="12" width="20.28515625" style="10" bestFit="1" customWidth="1"/>
    <col min="13" max="13" width="18.28515625" style="10" customWidth="1"/>
    <col min="14" max="14" width="20.28515625" style="10" bestFit="1" customWidth="1"/>
    <col min="15" max="16" width="17.5703125" style="10" bestFit="1" customWidth="1"/>
    <col min="17" max="16384" width="11.42578125" style="10"/>
  </cols>
  <sheetData>
    <row r="1" spans="2:21" ht="15" thickBot="1" x14ac:dyDescent="0.25"/>
    <row r="2" spans="2:21" ht="15" thickTop="1" x14ac:dyDescent="0.2">
      <c r="B2" s="19"/>
      <c r="C2" s="20"/>
      <c r="D2" s="20"/>
      <c r="E2" s="20"/>
      <c r="F2" s="20"/>
      <c r="G2" s="20"/>
      <c r="H2" s="20"/>
      <c r="I2" s="20"/>
      <c r="J2" s="21"/>
      <c r="K2" s="22"/>
    </row>
    <row r="3" spans="2:21" x14ac:dyDescent="0.2">
      <c r="B3" s="23"/>
      <c r="C3" s="24"/>
      <c r="D3" s="24"/>
      <c r="E3" s="24"/>
      <c r="F3" s="24"/>
      <c r="G3" s="24"/>
      <c r="H3" s="24"/>
      <c r="I3" s="24"/>
      <c r="J3" s="25"/>
      <c r="K3" s="22"/>
    </row>
    <row r="4" spans="2:21" x14ac:dyDescent="0.2">
      <c r="B4" s="23"/>
      <c r="C4" s="24"/>
      <c r="D4" s="24"/>
      <c r="E4" s="24"/>
      <c r="F4" s="24"/>
      <c r="G4" s="24"/>
      <c r="H4" s="24"/>
      <c r="I4" s="24"/>
      <c r="J4" s="25"/>
      <c r="K4" s="22"/>
    </row>
    <row r="5" spans="2:21" x14ac:dyDescent="0.2">
      <c r="B5" s="23"/>
      <c r="C5" s="24"/>
      <c r="D5" s="24"/>
      <c r="E5" s="24"/>
      <c r="F5" s="24"/>
      <c r="G5" s="24"/>
      <c r="H5" s="24"/>
      <c r="I5" s="24"/>
      <c r="J5" s="25"/>
      <c r="K5" s="22"/>
    </row>
    <row r="6" spans="2:21" x14ac:dyDescent="0.2">
      <c r="B6" s="23"/>
      <c r="C6" s="389"/>
      <c r="D6" s="389"/>
      <c r="E6" s="389"/>
      <c r="F6" s="389"/>
      <c r="G6" s="389"/>
      <c r="H6" s="389"/>
      <c r="I6" s="389"/>
      <c r="J6" s="390"/>
      <c r="K6" s="22"/>
    </row>
    <row r="7" spans="2:21" x14ac:dyDescent="0.2">
      <c r="B7" s="23"/>
      <c r="C7" s="389" t="s">
        <v>11</v>
      </c>
      <c r="D7" s="389"/>
      <c r="E7" s="389"/>
      <c r="F7" s="389"/>
      <c r="G7" s="389"/>
      <c r="H7" s="389"/>
      <c r="I7" s="389"/>
      <c r="J7" s="390"/>
      <c r="K7" s="22"/>
    </row>
    <row r="8" spans="2:21" x14ac:dyDescent="0.2">
      <c r="B8" s="23"/>
      <c r="C8" s="389" t="s">
        <v>262</v>
      </c>
      <c r="D8" s="389"/>
      <c r="E8" s="389"/>
      <c r="F8" s="389"/>
      <c r="G8" s="389"/>
      <c r="H8" s="389"/>
      <c r="I8" s="389"/>
      <c r="J8" s="390"/>
      <c r="K8" s="22"/>
    </row>
    <row r="9" spans="2:21" x14ac:dyDescent="0.2">
      <c r="B9" s="23"/>
      <c r="C9" s="389"/>
      <c r="D9" s="389"/>
      <c r="E9" s="389"/>
      <c r="F9" s="389"/>
      <c r="G9" s="389"/>
      <c r="H9" s="389"/>
      <c r="I9" s="389"/>
      <c r="J9" s="390"/>
      <c r="K9" s="22"/>
    </row>
    <row r="10" spans="2:21" ht="15" thickBot="1" x14ac:dyDescent="0.25">
      <c r="B10" s="272"/>
      <c r="C10" s="273"/>
      <c r="D10" s="273"/>
      <c r="E10" s="273"/>
      <c r="F10" s="273"/>
      <c r="G10" s="273"/>
      <c r="H10" s="273"/>
      <c r="I10" s="273"/>
      <c r="J10" s="274"/>
      <c r="K10" s="22"/>
    </row>
    <row r="11" spans="2:21" x14ac:dyDescent="0.2">
      <c r="B11" s="54"/>
      <c r="C11" s="60"/>
      <c r="D11" s="58"/>
      <c r="E11" s="58"/>
      <c r="F11" s="58"/>
      <c r="G11" s="58"/>
      <c r="H11" s="58"/>
      <c r="I11" s="58"/>
      <c r="J11" s="59"/>
      <c r="K11" s="22"/>
    </row>
    <row r="12" spans="2:21" x14ac:dyDescent="0.2">
      <c r="B12" s="54"/>
      <c r="C12" s="60"/>
      <c r="D12" s="58"/>
      <c r="E12" s="58"/>
      <c r="F12" s="58"/>
      <c r="G12" s="58"/>
      <c r="H12" s="58"/>
      <c r="I12" s="58"/>
      <c r="J12" s="59"/>
      <c r="K12" s="22"/>
    </row>
    <row r="13" spans="2:21" ht="15" x14ac:dyDescent="0.2">
      <c r="B13" s="54"/>
      <c r="C13" s="156" t="s">
        <v>111</v>
      </c>
      <c r="D13" s="129" t="s">
        <v>224</v>
      </c>
      <c r="E13" s="129"/>
      <c r="F13" s="129"/>
      <c r="G13" s="130"/>
      <c r="H13" s="130"/>
      <c r="I13" s="130"/>
      <c r="J13" s="59"/>
      <c r="K13" s="22"/>
      <c r="M13" s="391"/>
      <c r="N13" s="391"/>
      <c r="O13" s="391"/>
      <c r="P13" s="391"/>
      <c r="Q13" s="391"/>
      <c r="R13" s="391"/>
      <c r="S13" s="391"/>
      <c r="T13" s="391"/>
      <c r="U13" s="391"/>
    </row>
    <row r="14" spans="2:21" ht="15" x14ac:dyDescent="0.2">
      <c r="B14" s="54"/>
      <c r="C14" s="131"/>
      <c r="D14" s="130"/>
      <c r="E14" s="130"/>
      <c r="F14" s="130"/>
      <c r="G14" s="130"/>
      <c r="H14" s="130"/>
      <c r="I14" s="130"/>
      <c r="J14" s="59"/>
      <c r="K14" s="22"/>
    </row>
    <row r="15" spans="2:21" ht="15" x14ac:dyDescent="0.2">
      <c r="B15" s="54"/>
      <c r="C15" s="131"/>
      <c r="D15" s="281" t="s">
        <v>217</v>
      </c>
      <c r="E15" s="281"/>
      <c r="F15" s="281"/>
      <c r="G15" s="281"/>
      <c r="H15" s="281"/>
      <c r="I15" s="281"/>
      <c r="J15" s="59"/>
      <c r="K15" s="22"/>
    </row>
    <row r="16" spans="2:21" ht="15" x14ac:dyDescent="0.2">
      <c r="B16" s="54"/>
      <c r="C16" s="131"/>
      <c r="D16" s="281" t="s">
        <v>243</v>
      </c>
      <c r="E16" s="281"/>
      <c r="F16" s="281"/>
      <c r="G16" s="281"/>
      <c r="H16" s="281"/>
      <c r="I16" s="281"/>
      <c r="J16" s="59"/>
      <c r="K16" s="22"/>
    </row>
    <row r="17" spans="2:12" ht="15" x14ac:dyDescent="0.2">
      <c r="B17" s="54"/>
      <c r="C17" s="131"/>
      <c r="D17" s="281" t="s">
        <v>218</v>
      </c>
      <c r="E17" s="281"/>
      <c r="F17" s="281"/>
      <c r="G17" s="281"/>
      <c r="H17" s="281"/>
      <c r="I17" s="281"/>
      <c r="J17" s="59"/>
      <c r="K17" s="22"/>
    </row>
    <row r="18" spans="2:12" ht="15" x14ac:dyDescent="0.2">
      <c r="B18" s="54"/>
      <c r="C18" s="131"/>
      <c r="D18" s="281" t="s">
        <v>219</v>
      </c>
      <c r="E18" s="281"/>
      <c r="F18" s="281"/>
      <c r="G18" s="281"/>
      <c r="H18" s="127"/>
      <c r="I18" s="281"/>
      <c r="J18" s="59"/>
      <c r="K18" s="22"/>
    </row>
    <row r="19" spans="2:12" ht="15" x14ac:dyDescent="0.2">
      <c r="B19" s="54"/>
      <c r="C19" s="131"/>
      <c r="D19" s="281"/>
      <c r="E19" s="281"/>
      <c r="F19" s="281"/>
      <c r="G19" s="281"/>
      <c r="H19" s="127"/>
      <c r="I19" s="281"/>
      <c r="J19" s="59"/>
      <c r="K19" s="22"/>
      <c r="L19" s="388"/>
    </row>
    <row r="20" spans="2:12" ht="15" x14ac:dyDescent="0.2">
      <c r="B20" s="54"/>
      <c r="C20" s="132"/>
      <c r="D20" s="281" t="s">
        <v>222</v>
      </c>
      <c r="E20" s="282"/>
      <c r="F20" s="281"/>
      <c r="G20" s="281"/>
      <c r="H20" s="283"/>
      <c r="I20" s="281"/>
      <c r="J20" s="59"/>
      <c r="K20" s="22"/>
      <c r="L20" s="5"/>
    </row>
    <row r="21" spans="2:12" ht="15" x14ac:dyDescent="0.2">
      <c r="B21" s="54"/>
      <c r="C21" s="132"/>
      <c r="D21" s="281" t="s">
        <v>244</v>
      </c>
      <c r="E21" s="282"/>
      <c r="F21" s="281"/>
      <c r="G21" s="283"/>
      <c r="H21" s="283"/>
      <c r="I21" s="281"/>
      <c r="J21" s="59"/>
      <c r="K21" s="22"/>
      <c r="L21" s="5"/>
    </row>
    <row r="22" spans="2:12" ht="15" x14ac:dyDescent="0.2">
      <c r="B22" s="54"/>
      <c r="C22" s="132"/>
      <c r="D22" s="281" t="s">
        <v>223</v>
      </c>
      <c r="E22" s="281"/>
      <c r="F22" s="281"/>
      <c r="G22" s="283"/>
      <c r="H22" s="283"/>
      <c r="I22" s="281"/>
      <c r="J22" s="59"/>
      <c r="K22" s="22"/>
      <c r="L22" s="5"/>
    </row>
    <row r="23" spans="2:12" ht="15" x14ac:dyDescent="0.2">
      <c r="B23" s="54"/>
      <c r="C23" s="132"/>
      <c r="D23" s="130"/>
      <c r="E23" s="130"/>
      <c r="F23" s="130"/>
      <c r="G23" s="134"/>
      <c r="H23" s="134"/>
      <c r="I23" s="130"/>
      <c r="J23" s="59"/>
      <c r="K23" s="22"/>
      <c r="L23" s="5"/>
    </row>
    <row r="24" spans="2:12" ht="15" x14ac:dyDescent="0.2">
      <c r="B24" s="54"/>
      <c r="C24" s="132"/>
      <c r="D24" s="130"/>
      <c r="E24" s="130"/>
      <c r="F24" s="130"/>
      <c r="G24" s="134"/>
      <c r="H24" s="134"/>
      <c r="I24" s="130"/>
      <c r="J24" s="59"/>
      <c r="K24" s="22"/>
      <c r="L24" s="5"/>
    </row>
    <row r="25" spans="2:12" ht="15" x14ac:dyDescent="0.2">
      <c r="B25" s="54"/>
      <c r="C25" s="156" t="s">
        <v>45</v>
      </c>
      <c r="D25" s="129" t="s">
        <v>211</v>
      </c>
      <c r="E25" s="130"/>
      <c r="F25" s="130"/>
      <c r="G25" s="134"/>
      <c r="H25" s="134"/>
      <c r="I25" s="130"/>
      <c r="J25" s="59"/>
      <c r="K25" s="22"/>
      <c r="L25" s="5"/>
    </row>
    <row r="26" spans="2:12" ht="15" x14ac:dyDescent="0.2">
      <c r="B26" s="54"/>
      <c r="C26" s="132"/>
      <c r="D26" s="130"/>
      <c r="E26" s="130"/>
      <c r="F26" s="130"/>
      <c r="G26" s="134"/>
      <c r="H26" s="134"/>
      <c r="I26" s="130"/>
      <c r="J26" s="59"/>
      <c r="K26" s="22"/>
      <c r="L26" s="5"/>
    </row>
    <row r="27" spans="2:12" ht="15" x14ac:dyDescent="0.2">
      <c r="B27" s="54"/>
      <c r="C27" s="132"/>
      <c r="D27" s="130" t="s">
        <v>225</v>
      </c>
      <c r="E27" s="130"/>
      <c r="F27" s="130"/>
      <c r="G27" s="134"/>
      <c r="H27" s="134"/>
      <c r="I27" s="130"/>
      <c r="J27" s="59"/>
      <c r="K27" s="22"/>
      <c r="L27" s="5"/>
    </row>
    <row r="28" spans="2:12" ht="15" x14ac:dyDescent="0.2">
      <c r="B28" s="54"/>
      <c r="C28" s="132"/>
      <c r="D28" s="130"/>
      <c r="E28" s="130"/>
      <c r="F28" s="130"/>
      <c r="G28" s="134"/>
      <c r="H28" s="134"/>
      <c r="I28" s="130"/>
      <c r="J28" s="59"/>
      <c r="K28" s="22"/>
      <c r="L28" s="5"/>
    </row>
    <row r="29" spans="2:12" ht="15" x14ac:dyDescent="0.2">
      <c r="B29" s="54"/>
      <c r="C29" s="156" t="s">
        <v>46</v>
      </c>
      <c r="D29" s="129" t="s">
        <v>12</v>
      </c>
      <c r="E29" s="130"/>
      <c r="F29" s="130"/>
      <c r="G29" s="134"/>
      <c r="H29" s="134"/>
      <c r="I29" s="130"/>
      <c r="J29" s="59"/>
      <c r="K29" s="22"/>
      <c r="L29" s="5"/>
    </row>
    <row r="30" spans="2:12" ht="15" x14ac:dyDescent="0.2">
      <c r="B30" s="54"/>
      <c r="C30" s="156"/>
      <c r="D30" s="128"/>
      <c r="E30" s="130"/>
      <c r="F30" s="130"/>
      <c r="G30" s="134"/>
      <c r="H30" s="134"/>
      <c r="I30" s="130"/>
      <c r="J30" s="59"/>
      <c r="K30" s="22"/>
      <c r="L30" s="5"/>
    </row>
    <row r="31" spans="2:12" ht="15" x14ac:dyDescent="0.2">
      <c r="B31" s="54"/>
      <c r="C31" s="156"/>
      <c r="D31" s="130" t="s">
        <v>235</v>
      </c>
      <c r="E31" s="130"/>
      <c r="F31" s="130"/>
      <c r="G31" s="134"/>
      <c r="H31" s="134"/>
      <c r="I31" s="130"/>
      <c r="J31" s="59"/>
      <c r="K31" s="22"/>
      <c r="L31" s="5"/>
    </row>
    <row r="32" spans="2:12" ht="15" x14ac:dyDescent="0.2">
      <c r="B32" s="54"/>
      <c r="C32" s="132"/>
      <c r="D32" s="130"/>
      <c r="E32" s="130"/>
      <c r="F32" s="130"/>
      <c r="G32" s="134"/>
      <c r="H32" s="134"/>
      <c r="I32" s="130"/>
      <c r="J32" s="59"/>
      <c r="K32" s="22"/>
      <c r="L32" s="5"/>
    </row>
    <row r="33" spans="2:14" ht="15" x14ac:dyDescent="0.2">
      <c r="B33" s="54"/>
      <c r="C33" s="156" t="s">
        <v>13</v>
      </c>
      <c r="D33" s="129" t="s">
        <v>44</v>
      </c>
      <c r="E33" s="135"/>
      <c r="F33" s="130"/>
      <c r="G33" s="134"/>
      <c r="H33" s="134"/>
      <c r="I33" s="130"/>
      <c r="J33" s="59"/>
      <c r="K33" s="22"/>
      <c r="L33" s="5"/>
    </row>
    <row r="34" spans="2:14" ht="15" x14ac:dyDescent="0.2">
      <c r="B34" s="54"/>
      <c r="C34" s="132"/>
      <c r="D34" s="135"/>
      <c r="E34" s="135"/>
      <c r="F34" s="135"/>
      <c r="G34" s="135"/>
      <c r="H34" s="134"/>
      <c r="I34" s="130"/>
      <c r="J34" s="59"/>
      <c r="K34" s="22"/>
      <c r="L34" s="5"/>
    </row>
    <row r="35" spans="2:14" ht="15" x14ac:dyDescent="0.2">
      <c r="B35" s="54"/>
      <c r="C35" s="132"/>
      <c r="D35" s="133"/>
      <c r="E35" s="133"/>
      <c r="F35" s="134"/>
      <c r="G35" s="135"/>
      <c r="H35" s="134"/>
      <c r="I35" s="130"/>
      <c r="J35" s="59"/>
      <c r="K35" s="22"/>
      <c r="L35" s="5"/>
    </row>
    <row r="36" spans="2:14" ht="15" x14ac:dyDescent="0.2">
      <c r="B36" s="54"/>
      <c r="C36" s="156" t="s">
        <v>14</v>
      </c>
      <c r="D36" s="129" t="s">
        <v>47</v>
      </c>
      <c r="E36" s="130"/>
      <c r="F36" s="130"/>
      <c r="G36" s="136"/>
      <c r="H36" s="135"/>
      <c r="I36" s="135"/>
      <c r="J36" s="59"/>
      <c r="K36" s="22"/>
    </row>
    <row r="37" spans="2:14" ht="15" x14ac:dyDescent="0.2">
      <c r="B37" s="54"/>
      <c r="C37" s="132"/>
      <c r="D37" s="130"/>
      <c r="E37" s="130"/>
      <c r="F37" s="135"/>
      <c r="G37" s="134"/>
      <c r="H37" s="135"/>
      <c r="I37" s="135"/>
      <c r="J37" s="59"/>
      <c r="K37" s="22"/>
    </row>
    <row r="38" spans="2:14" ht="15" x14ac:dyDescent="0.2">
      <c r="B38" s="54"/>
      <c r="C38" s="132"/>
      <c r="D38" s="130" t="s">
        <v>226</v>
      </c>
      <c r="E38" s="135"/>
      <c r="F38" s="135"/>
      <c r="G38" s="134"/>
      <c r="H38" s="134"/>
      <c r="I38" s="130"/>
      <c r="J38" s="59"/>
      <c r="K38" s="22"/>
    </row>
    <row r="39" spans="2:14" ht="15" x14ac:dyDescent="0.2">
      <c r="B39" s="54"/>
      <c r="C39" s="132"/>
      <c r="D39" s="130"/>
      <c r="E39" s="130"/>
      <c r="F39" s="135"/>
      <c r="G39" s="134"/>
      <c r="H39" s="134"/>
      <c r="I39" s="130"/>
      <c r="J39" s="59"/>
      <c r="K39" s="22"/>
      <c r="N39" s="106"/>
    </row>
    <row r="40" spans="2:14" ht="15" x14ac:dyDescent="0.2">
      <c r="B40" s="54"/>
      <c r="C40" s="130"/>
      <c r="D40" s="130" t="s">
        <v>48</v>
      </c>
      <c r="E40" s="135"/>
      <c r="F40" s="135"/>
      <c r="G40" s="135"/>
      <c r="H40" s="135"/>
      <c r="I40" s="134"/>
      <c r="J40" s="59"/>
      <c r="K40" s="22"/>
    </row>
    <row r="41" spans="2:14" ht="15" x14ac:dyDescent="0.2">
      <c r="B41" s="54"/>
      <c r="C41" s="132"/>
      <c r="D41" s="130"/>
      <c r="E41" s="130"/>
      <c r="F41" s="130"/>
      <c r="G41" s="134"/>
      <c r="H41" s="134"/>
      <c r="I41" s="134"/>
      <c r="J41" s="59"/>
      <c r="K41" s="22"/>
    </row>
    <row r="42" spans="2:14" ht="15" x14ac:dyDescent="0.2">
      <c r="B42" s="54"/>
      <c r="C42" s="132"/>
      <c r="D42" s="130" t="s">
        <v>212</v>
      </c>
      <c r="E42" s="130"/>
      <c r="F42" s="130"/>
      <c r="G42" s="134"/>
      <c r="H42" s="135"/>
      <c r="I42" s="134"/>
      <c r="J42" s="59"/>
      <c r="K42" s="22"/>
    </row>
    <row r="43" spans="2:14" ht="15" x14ac:dyDescent="0.2">
      <c r="B43" s="54"/>
      <c r="C43" s="132"/>
      <c r="D43" s="130" t="s">
        <v>236</v>
      </c>
      <c r="E43" s="130"/>
      <c r="F43" s="130"/>
      <c r="G43" s="134"/>
      <c r="H43" s="134"/>
      <c r="I43" s="134"/>
      <c r="J43" s="59"/>
      <c r="K43" s="22"/>
    </row>
    <row r="44" spans="2:14" ht="15" x14ac:dyDescent="0.2">
      <c r="B44" s="54"/>
      <c r="C44" s="132"/>
      <c r="D44" s="130"/>
      <c r="E44" s="137"/>
      <c r="F44" s="130"/>
      <c r="G44" s="134"/>
      <c r="H44" s="134"/>
      <c r="I44" s="134"/>
      <c r="J44" s="59"/>
      <c r="K44" s="22"/>
    </row>
    <row r="45" spans="2:14" ht="15" x14ac:dyDescent="0.2">
      <c r="B45" s="54"/>
      <c r="C45" s="132"/>
      <c r="D45" s="130" t="s">
        <v>214</v>
      </c>
      <c r="E45" s="135"/>
      <c r="F45" s="130"/>
      <c r="G45" s="134"/>
      <c r="H45" s="134"/>
      <c r="I45" s="134"/>
      <c r="J45" s="59"/>
      <c r="K45" s="22"/>
    </row>
    <row r="46" spans="2:14" ht="15" x14ac:dyDescent="0.2">
      <c r="B46" s="54"/>
      <c r="C46" s="132"/>
      <c r="D46" s="130" t="s">
        <v>227</v>
      </c>
      <c r="E46" s="135"/>
      <c r="F46" s="130"/>
      <c r="G46" s="134"/>
      <c r="H46" s="134"/>
      <c r="I46" s="134"/>
      <c r="J46" s="59"/>
      <c r="K46" s="22"/>
    </row>
    <row r="47" spans="2:14" ht="15" x14ac:dyDescent="0.2">
      <c r="B47" s="54"/>
      <c r="C47" s="132"/>
      <c r="D47" s="137"/>
      <c r="E47" s="135"/>
      <c r="F47" s="130"/>
      <c r="G47" s="134"/>
      <c r="H47" s="134"/>
      <c r="I47" s="134"/>
      <c r="J47" s="59"/>
      <c r="K47" s="22"/>
    </row>
    <row r="48" spans="2:14" ht="15" x14ac:dyDescent="0.2">
      <c r="B48" s="54"/>
      <c r="C48" s="132"/>
      <c r="D48" s="284" t="s">
        <v>215</v>
      </c>
      <c r="E48" s="284"/>
      <c r="F48" s="284"/>
      <c r="G48" s="283"/>
      <c r="H48" s="283"/>
      <c r="I48" s="284"/>
      <c r="J48" s="59"/>
      <c r="K48" s="22"/>
    </row>
    <row r="49" spans="2:13" ht="15" x14ac:dyDescent="0.2">
      <c r="B49" s="54"/>
      <c r="C49" s="132"/>
      <c r="D49" s="281" t="s">
        <v>216</v>
      </c>
      <c r="E49" s="282"/>
      <c r="F49" s="284"/>
      <c r="G49" s="283"/>
      <c r="H49" s="283"/>
      <c r="I49" s="283"/>
      <c r="J49" s="59"/>
      <c r="K49" s="22"/>
    </row>
    <row r="50" spans="2:13" ht="15" x14ac:dyDescent="0.2">
      <c r="B50" s="54"/>
      <c r="C50" s="132"/>
      <c r="D50" s="284" t="s">
        <v>245</v>
      </c>
      <c r="E50" s="284"/>
      <c r="F50" s="284"/>
      <c r="G50" s="283"/>
      <c r="H50" s="283"/>
      <c r="I50" s="283"/>
      <c r="J50" s="59"/>
      <c r="K50" s="22"/>
      <c r="L50" s="4"/>
    </row>
    <row r="51" spans="2:13" ht="15" x14ac:dyDescent="0.2">
      <c r="B51" s="54"/>
      <c r="C51" s="132"/>
      <c r="D51" s="281" t="s">
        <v>49</v>
      </c>
      <c r="E51" s="284"/>
      <c r="F51" s="284"/>
      <c r="G51" s="283"/>
      <c r="H51" s="283"/>
      <c r="I51" s="284"/>
      <c r="J51" s="59"/>
      <c r="K51" s="22"/>
    </row>
    <row r="52" spans="2:13" ht="15" x14ac:dyDescent="0.2">
      <c r="B52" s="54"/>
      <c r="C52" s="132"/>
      <c r="D52" s="135"/>
      <c r="E52" s="135"/>
      <c r="F52" s="135"/>
      <c r="G52" s="134"/>
      <c r="H52" s="134"/>
      <c r="I52" s="135"/>
      <c r="J52" s="59"/>
      <c r="K52" s="22"/>
      <c r="L52" s="27"/>
    </row>
    <row r="53" spans="2:13" ht="15" x14ac:dyDescent="0.2">
      <c r="B53" s="54"/>
      <c r="C53" s="132"/>
      <c r="D53" s="137"/>
      <c r="E53" s="135"/>
      <c r="F53" s="135"/>
      <c r="G53" s="134"/>
      <c r="H53" s="134"/>
      <c r="I53" s="135"/>
      <c r="J53" s="59"/>
      <c r="K53" s="22"/>
    </row>
    <row r="54" spans="2:13" ht="15" x14ac:dyDescent="0.2">
      <c r="B54" s="54"/>
      <c r="C54" s="156" t="s">
        <v>15</v>
      </c>
      <c r="D54" s="129" t="s">
        <v>50</v>
      </c>
      <c r="E54" s="130"/>
      <c r="F54" s="130"/>
      <c r="G54" s="130"/>
      <c r="H54" s="138"/>
      <c r="I54" s="135"/>
      <c r="J54" s="59"/>
      <c r="K54" s="22"/>
    </row>
    <row r="55" spans="2:13" ht="15" x14ac:dyDescent="0.2">
      <c r="B55" s="54"/>
      <c r="C55" s="156"/>
      <c r="D55" s="129"/>
      <c r="E55" s="130"/>
      <c r="F55" s="130"/>
      <c r="G55" s="130"/>
      <c r="H55" s="138"/>
      <c r="I55" s="135"/>
      <c r="J55" s="59"/>
      <c r="K55" s="22"/>
    </row>
    <row r="56" spans="2:13" ht="15" x14ac:dyDescent="0.2">
      <c r="B56" s="54"/>
      <c r="C56" s="139"/>
      <c r="D56" s="130" t="s">
        <v>220</v>
      </c>
      <c r="E56" s="128"/>
      <c r="F56" s="130"/>
      <c r="G56" s="130"/>
      <c r="H56" s="138"/>
      <c r="I56" s="135"/>
      <c r="J56" s="59"/>
      <c r="K56" s="22"/>
      <c r="M56" s="4"/>
    </row>
    <row r="57" spans="2:13" ht="13.5" customHeight="1" x14ac:dyDescent="0.2">
      <c r="B57" s="54"/>
      <c r="C57" s="156"/>
      <c r="D57" s="130" t="s">
        <v>221</v>
      </c>
      <c r="E57" s="128"/>
      <c r="F57" s="130"/>
      <c r="G57" s="134"/>
      <c r="H57" s="140"/>
      <c r="I57" s="135"/>
      <c r="J57" s="59"/>
      <c r="K57" s="22"/>
      <c r="M57" s="4"/>
    </row>
    <row r="58" spans="2:13" ht="15" x14ac:dyDescent="0.2">
      <c r="B58" s="54"/>
      <c r="C58" s="156"/>
      <c r="D58" s="130"/>
      <c r="E58" s="130"/>
      <c r="F58" s="130"/>
      <c r="G58" s="134"/>
      <c r="H58" s="134"/>
      <c r="I58" s="135"/>
      <c r="J58" s="59"/>
      <c r="K58" s="22"/>
    </row>
    <row r="59" spans="2:13" ht="15" x14ac:dyDescent="0.2">
      <c r="B59" s="54"/>
      <c r="C59" s="156" t="s">
        <v>16</v>
      </c>
      <c r="D59" s="129" t="s">
        <v>213</v>
      </c>
      <c r="E59" s="130"/>
      <c r="F59" s="130"/>
      <c r="G59" s="134"/>
      <c r="H59" s="138"/>
      <c r="I59" s="134"/>
      <c r="J59" s="59"/>
      <c r="K59" s="22"/>
      <c r="M59" s="4"/>
    </row>
    <row r="60" spans="2:13" ht="15" x14ac:dyDescent="0.2">
      <c r="B60" s="54"/>
      <c r="C60" s="156"/>
      <c r="D60" s="129"/>
      <c r="E60" s="130"/>
      <c r="F60" s="130"/>
      <c r="G60" s="134"/>
      <c r="H60" s="138"/>
      <c r="I60" s="134"/>
      <c r="J60" s="59"/>
      <c r="K60" s="22"/>
      <c r="M60" s="4"/>
    </row>
    <row r="61" spans="2:13" ht="14.25" customHeight="1" x14ac:dyDescent="0.2">
      <c r="B61" s="54"/>
      <c r="C61" s="156"/>
      <c r="D61" s="130" t="s">
        <v>234</v>
      </c>
      <c r="E61" s="128"/>
      <c r="F61" s="130"/>
      <c r="G61" s="130"/>
      <c r="H61" s="138"/>
      <c r="I61" s="130"/>
      <c r="J61" s="59"/>
      <c r="K61" s="22"/>
    </row>
    <row r="62" spans="2:13" ht="13.5" customHeight="1" x14ac:dyDescent="0.2">
      <c r="B62" s="54"/>
      <c r="C62" s="131"/>
      <c r="D62" s="130" t="s">
        <v>247</v>
      </c>
      <c r="E62" s="130"/>
      <c r="F62" s="130"/>
      <c r="G62" s="130"/>
      <c r="H62" s="138"/>
      <c r="I62" s="134"/>
      <c r="J62" s="59"/>
      <c r="K62" s="22"/>
    </row>
    <row r="63" spans="2:13" ht="15" hidden="1" x14ac:dyDescent="0.2">
      <c r="B63" s="54"/>
      <c r="C63" s="131"/>
      <c r="D63" s="130"/>
      <c r="E63" s="130"/>
      <c r="F63" s="130"/>
      <c r="G63" s="130"/>
      <c r="H63" s="141"/>
      <c r="I63" s="130"/>
      <c r="J63" s="59"/>
      <c r="K63" s="22"/>
    </row>
    <row r="64" spans="2:13" ht="15" x14ac:dyDescent="0.2">
      <c r="B64" s="54"/>
      <c r="C64" s="131"/>
      <c r="D64" s="130" t="s">
        <v>246</v>
      </c>
      <c r="E64" s="130"/>
      <c r="F64" s="130"/>
      <c r="G64" s="130"/>
      <c r="H64" s="141"/>
      <c r="I64" s="130"/>
      <c r="J64" s="59"/>
      <c r="K64" s="22"/>
    </row>
    <row r="65" spans="1:14" ht="15" hidden="1" x14ac:dyDescent="0.2">
      <c r="B65" s="54"/>
      <c r="C65" s="131"/>
      <c r="D65" s="130"/>
      <c r="E65" s="130"/>
      <c r="F65" s="130"/>
      <c r="G65" s="130"/>
      <c r="H65" s="141"/>
      <c r="I65" s="130"/>
      <c r="J65" s="59"/>
      <c r="K65" s="22"/>
    </row>
    <row r="66" spans="1:14" ht="15" x14ac:dyDescent="0.2">
      <c r="B66" s="54"/>
      <c r="C66" s="131"/>
      <c r="D66" s="130"/>
      <c r="E66" s="130"/>
      <c r="F66" s="130"/>
      <c r="G66" s="130"/>
      <c r="H66" s="138"/>
      <c r="I66" s="130"/>
      <c r="J66" s="59"/>
      <c r="K66" s="22"/>
    </row>
    <row r="67" spans="1:14" ht="17.25" customHeight="1" x14ac:dyDescent="0.2">
      <c r="B67" s="54"/>
      <c r="C67" s="156"/>
      <c r="D67" s="130" t="s">
        <v>256</v>
      </c>
      <c r="E67" s="128"/>
      <c r="F67" s="135"/>
      <c r="G67" s="142"/>
      <c r="H67" s="143"/>
      <c r="I67" s="144"/>
      <c r="J67" s="59"/>
      <c r="K67" s="22"/>
      <c r="N67" s="4"/>
    </row>
    <row r="68" spans="1:14" ht="13.5" customHeight="1" x14ac:dyDescent="0.2">
      <c r="B68" s="54"/>
      <c r="C68" s="156"/>
      <c r="D68" s="130" t="s">
        <v>254</v>
      </c>
      <c r="E68" s="128"/>
      <c r="F68" s="135"/>
      <c r="G68" s="142"/>
      <c r="H68" s="143"/>
      <c r="I68" s="144"/>
      <c r="J68" s="59"/>
      <c r="K68" s="22"/>
      <c r="N68" s="4"/>
    </row>
    <row r="69" spans="1:14" ht="15" x14ac:dyDescent="0.2">
      <c r="B69" s="54"/>
      <c r="C69" s="131"/>
      <c r="D69" s="130" t="s">
        <v>255</v>
      </c>
      <c r="E69" s="128"/>
      <c r="F69" s="145"/>
      <c r="G69" s="134"/>
      <c r="H69" s="146"/>
      <c r="I69" s="130"/>
      <c r="J69" s="59"/>
      <c r="K69" s="22"/>
      <c r="L69" s="26"/>
    </row>
    <row r="70" spans="1:14" ht="15" x14ac:dyDescent="0.2">
      <c r="B70" s="54"/>
      <c r="C70" s="131"/>
      <c r="D70" s="130"/>
      <c r="E70" s="130"/>
      <c r="F70" s="134"/>
      <c r="G70" s="130"/>
      <c r="H70" s="135"/>
      <c r="I70" s="147"/>
      <c r="J70" s="59"/>
      <c r="K70" s="22"/>
      <c r="L70" s="26"/>
    </row>
    <row r="71" spans="1:14" ht="17.25" customHeight="1" x14ac:dyDescent="0.2">
      <c r="B71" s="54"/>
      <c r="C71" s="156" t="s">
        <v>17</v>
      </c>
      <c r="D71" s="148" t="s">
        <v>51</v>
      </c>
      <c r="E71" s="130"/>
      <c r="F71" s="135"/>
      <c r="G71" s="134"/>
      <c r="H71" s="149"/>
      <c r="I71" s="149"/>
      <c r="J71" s="59"/>
      <c r="K71" s="22"/>
    </row>
    <row r="72" spans="1:14" ht="14.25" customHeight="1" x14ac:dyDescent="0.2">
      <c r="A72" s="5"/>
      <c r="B72" s="54"/>
      <c r="C72" s="130"/>
      <c r="D72" s="139"/>
      <c r="E72" s="130"/>
      <c r="F72" s="135"/>
      <c r="G72" s="134"/>
      <c r="H72" s="149"/>
      <c r="I72" s="149"/>
      <c r="J72" s="59"/>
      <c r="K72" s="22"/>
    </row>
    <row r="73" spans="1:14" ht="15" x14ac:dyDescent="0.2">
      <c r="B73" s="54"/>
      <c r="C73" s="130"/>
      <c r="D73" s="130" t="s">
        <v>248</v>
      </c>
      <c r="E73" s="130"/>
      <c r="F73" s="146"/>
      <c r="G73" s="134"/>
      <c r="H73" s="149"/>
      <c r="I73" s="149"/>
      <c r="J73" s="59"/>
      <c r="K73" s="22"/>
    </row>
    <row r="74" spans="1:14" ht="15.75" customHeight="1" x14ac:dyDescent="0.2">
      <c r="A74" s="5"/>
      <c r="B74" s="54"/>
      <c r="C74" s="130"/>
      <c r="D74" s="130"/>
      <c r="E74" s="130"/>
      <c r="F74" s="135"/>
      <c r="G74" s="134"/>
      <c r="H74" s="150"/>
      <c r="I74" s="149"/>
      <c r="J74" s="59"/>
      <c r="K74" s="22"/>
    </row>
    <row r="75" spans="1:14" ht="15" x14ac:dyDescent="0.2">
      <c r="A75" s="5"/>
      <c r="B75" s="54"/>
      <c r="C75" s="130"/>
      <c r="D75" s="130"/>
      <c r="E75" s="130"/>
      <c r="F75" s="135"/>
      <c r="G75" s="134"/>
      <c r="H75" s="149"/>
      <c r="I75" s="149"/>
      <c r="J75" s="59"/>
      <c r="K75" s="22"/>
    </row>
    <row r="76" spans="1:14" ht="15" hidden="1" x14ac:dyDescent="0.2">
      <c r="B76" s="54"/>
      <c r="C76" s="130"/>
      <c r="D76" s="130"/>
      <c r="E76" s="130"/>
      <c r="F76" s="135"/>
      <c r="G76" s="134"/>
      <c r="H76" s="149"/>
      <c r="I76" s="149"/>
      <c r="J76" s="59"/>
      <c r="K76" s="22"/>
    </row>
    <row r="77" spans="1:14" ht="15" x14ac:dyDescent="0.2">
      <c r="B77" s="54"/>
      <c r="C77" s="130"/>
      <c r="D77" s="130" t="s">
        <v>249</v>
      </c>
      <c r="E77" s="130"/>
      <c r="F77" s="135"/>
      <c r="G77" s="151"/>
      <c r="H77" s="149"/>
      <c r="I77" s="149"/>
      <c r="J77" s="59"/>
      <c r="K77" s="22"/>
    </row>
    <row r="78" spans="1:14" ht="15" x14ac:dyDescent="0.2">
      <c r="B78" s="54"/>
      <c r="C78" s="130"/>
      <c r="D78" s="130" t="s">
        <v>250</v>
      </c>
      <c r="E78" s="130"/>
      <c r="F78" s="135"/>
      <c r="G78" s="134"/>
      <c r="H78" s="149"/>
      <c r="I78" s="149"/>
      <c r="J78" s="59"/>
      <c r="K78" s="22"/>
    </row>
    <row r="79" spans="1:14" ht="15" x14ac:dyDescent="0.2">
      <c r="B79" s="54"/>
      <c r="C79" s="130"/>
      <c r="D79" s="130" t="s">
        <v>251</v>
      </c>
      <c r="E79" s="130"/>
      <c r="F79" s="135"/>
      <c r="G79" s="134"/>
      <c r="H79" s="149"/>
      <c r="I79" s="149"/>
      <c r="J79" s="59"/>
      <c r="K79" s="22"/>
    </row>
    <row r="80" spans="1:14" ht="15" x14ac:dyDescent="0.2">
      <c r="B80" s="54"/>
      <c r="C80" s="135"/>
      <c r="D80" s="135"/>
      <c r="E80" s="130"/>
      <c r="F80" s="135"/>
      <c r="G80" s="152"/>
      <c r="H80" s="152"/>
      <c r="I80" s="152"/>
      <c r="J80" s="59"/>
      <c r="K80" s="22"/>
    </row>
    <row r="81" spans="2:13" ht="15" x14ac:dyDescent="0.2">
      <c r="B81" s="54"/>
      <c r="C81" s="135"/>
      <c r="D81" s="135" t="s">
        <v>252</v>
      </c>
      <c r="E81" s="130"/>
      <c r="F81" s="130"/>
      <c r="G81" s="149"/>
      <c r="H81" s="149"/>
      <c r="I81" s="149"/>
      <c r="J81" s="59"/>
      <c r="K81" s="22"/>
    </row>
    <row r="82" spans="2:13" ht="15" x14ac:dyDescent="0.2">
      <c r="B82" s="54"/>
      <c r="C82" s="135"/>
      <c r="D82" s="135" t="s">
        <v>253</v>
      </c>
      <c r="E82" s="130"/>
      <c r="F82" s="130"/>
      <c r="G82" s="149"/>
      <c r="H82" s="149"/>
      <c r="I82" s="149"/>
      <c r="J82" s="59"/>
      <c r="K82" s="22"/>
    </row>
    <row r="83" spans="2:13" ht="15" x14ac:dyDescent="0.2">
      <c r="B83" s="54"/>
      <c r="C83" s="135"/>
      <c r="D83" s="135"/>
      <c r="E83" s="130"/>
      <c r="F83" s="130"/>
      <c r="G83" s="149"/>
      <c r="H83" s="149"/>
      <c r="I83" s="149"/>
      <c r="J83" s="59"/>
      <c r="K83" s="22"/>
    </row>
    <row r="84" spans="2:13" ht="15.75" thickBot="1" x14ac:dyDescent="0.25">
      <c r="B84" s="67"/>
      <c r="C84" s="153"/>
      <c r="D84" s="153"/>
      <c r="E84" s="154"/>
      <c r="F84" s="154"/>
      <c r="G84" s="155"/>
      <c r="H84" s="155"/>
      <c r="I84" s="155"/>
      <c r="J84" s="68"/>
      <c r="K84" s="22"/>
    </row>
    <row r="85" spans="2:13" ht="15" thickTop="1" x14ac:dyDescent="0.2">
      <c r="C85" s="42"/>
    </row>
    <row r="86" spans="2:13" x14ac:dyDescent="0.2">
      <c r="H86" s="18"/>
    </row>
    <row r="87" spans="2:13" x14ac:dyDescent="0.2">
      <c r="H87" s="18"/>
    </row>
    <row r="88" spans="2:13" x14ac:dyDescent="0.2">
      <c r="D88" s="28"/>
      <c r="E88" s="30"/>
      <c r="F88" s="6"/>
      <c r="G88" s="29"/>
      <c r="H88" s="22"/>
    </row>
    <row r="89" spans="2:13" x14ac:dyDescent="0.2">
      <c r="D89" s="28"/>
      <c r="E89" s="30"/>
      <c r="F89" s="6"/>
      <c r="G89" s="29"/>
      <c r="H89" s="22"/>
      <c r="M89" s="52"/>
    </row>
    <row r="90" spans="2:13" x14ac:dyDescent="0.2">
      <c r="H90" s="31"/>
      <c r="M90" s="52"/>
    </row>
    <row r="91" spans="2:13" x14ac:dyDescent="0.2">
      <c r="H91" s="31"/>
      <c r="M91" s="52"/>
    </row>
    <row r="92" spans="2:13" ht="15" x14ac:dyDescent="0.2">
      <c r="H92" s="31"/>
      <c r="M92" s="105"/>
    </row>
    <row r="93" spans="2:13" ht="15" x14ac:dyDescent="0.2">
      <c r="H93" s="31"/>
      <c r="M93" s="105"/>
    </row>
    <row r="94" spans="2:13" ht="15" x14ac:dyDescent="0.2">
      <c r="H94" s="31"/>
      <c r="M94" s="105"/>
    </row>
    <row r="95" spans="2:13" ht="15" x14ac:dyDescent="0.2">
      <c r="H95" s="31"/>
      <c r="M95" s="105"/>
    </row>
    <row r="96" spans="2:13" ht="15" x14ac:dyDescent="0.2">
      <c r="H96" s="31"/>
      <c r="M96" s="105"/>
    </row>
    <row r="97" spans="8:13" ht="15" x14ac:dyDescent="0.2">
      <c r="H97" s="31"/>
      <c r="M97" s="105"/>
    </row>
    <row r="98" spans="8:13" x14ac:dyDescent="0.2">
      <c r="H98" s="31"/>
      <c r="M98" s="52"/>
    </row>
    <row r="99" spans="8:13" x14ac:dyDescent="0.2">
      <c r="H99" s="31"/>
      <c r="M99" s="52"/>
    </row>
    <row r="100" spans="8:13" x14ac:dyDescent="0.2">
      <c r="H100" s="31"/>
      <c r="M100" s="52"/>
    </row>
    <row r="101" spans="8:13" x14ac:dyDescent="0.2">
      <c r="H101" s="31"/>
      <c r="M101" s="52"/>
    </row>
    <row r="102" spans="8:13" x14ac:dyDescent="0.2">
      <c r="H102" s="32"/>
    </row>
  </sheetData>
  <mergeCells count="5">
    <mergeCell ref="C6:J6"/>
    <mergeCell ref="C7:J7"/>
    <mergeCell ref="C8:J8"/>
    <mergeCell ref="C9:J9"/>
    <mergeCell ref="M13:U13"/>
  </mergeCells>
  <phoneticPr fontId="3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2:M154"/>
  <sheetViews>
    <sheetView topLeftCell="A52" zoomScale="120" zoomScaleNormal="120" workbookViewId="0">
      <selection activeCell="D63" sqref="D6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3" width="11.42578125" style="2" customWidth="1"/>
    <col min="14" max="16384" width="11.42578125" style="1"/>
  </cols>
  <sheetData>
    <row r="2" spans="3:11" ht="15.75" thickBot="1" x14ac:dyDescent="0.25"/>
    <row r="3" spans="3:11" ht="15.75" thickTop="1" x14ac:dyDescent="0.2">
      <c r="C3" s="186"/>
      <c r="D3" s="187"/>
      <c r="E3" s="187"/>
      <c r="F3" s="187"/>
      <c r="G3" s="187"/>
      <c r="H3" s="187"/>
      <c r="I3" s="187"/>
      <c r="J3" s="187"/>
      <c r="K3" s="188"/>
    </row>
    <row r="4" spans="3:11" x14ac:dyDescent="0.2">
      <c r="C4" s="189"/>
      <c r="D4" s="398"/>
      <c r="E4" s="398"/>
      <c r="F4" s="398"/>
      <c r="G4" s="398"/>
      <c r="H4" s="398"/>
      <c r="I4" s="398"/>
      <c r="J4" s="398"/>
      <c r="K4" s="190"/>
    </row>
    <row r="5" spans="3:11" x14ac:dyDescent="0.2">
      <c r="C5" s="189"/>
      <c r="D5" s="398"/>
      <c r="E5" s="398"/>
      <c r="F5" s="398"/>
      <c r="G5" s="398"/>
      <c r="H5" s="398"/>
      <c r="I5" s="398"/>
      <c r="J5" s="398"/>
      <c r="K5" s="190"/>
    </row>
    <row r="6" spans="3:11" x14ac:dyDescent="0.2">
      <c r="C6" s="392" t="s">
        <v>185</v>
      </c>
      <c r="D6" s="393"/>
      <c r="E6" s="393"/>
      <c r="F6" s="393"/>
      <c r="G6" s="393"/>
      <c r="H6" s="393"/>
      <c r="I6" s="393"/>
      <c r="J6" s="393"/>
      <c r="K6" s="394"/>
    </row>
    <row r="7" spans="3:11" x14ac:dyDescent="0.2">
      <c r="C7" s="392" t="s">
        <v>259</v>
      </c>
      <c r="D7" s="393"/>
      <c r="E7" s="393"/>
      <c r="F7" s="393"/>
      <c r="G7" s="393"/>
      <c r="H7" s="393"/>
      <c r="I7" s="393"/>
      <c r="J7" s="393"/>
      <c r="K7" s="394"/>
    </row>
    <row r="8" spans="3:11" x14ac:dyDescent="0.2">
      <c r="C8" s="392" t="s">
        <v>163</v>
      </c>
      <c r="D8" s="393"/>
      <c r="E8" s="393"/>
      <c r="F8" s="393"/>
      <c r="G8" s="393"/>
      <c r="H8" s="393"/>
      <c r="I8" s="393"/>
      <c r="J8" s="393"/>
      <c r="K8" s="394"/>
    </row>
    <row r="9" spans="3:11" ht="15.75" thickBot="1" x14ac:dyDescent="0.25">
      <c r="C9" s="395"/>
      <c r="D9" s="396"/>
      <c r="E9" s="396"/>
      <c r="F9" s="396"/>
      <c r="G9" s="396"/>
      <c r="H9" s="396"/>
      <c r="I9" s="396"/>
      <c r="J9" s="396"/>
      <c r="K9" s="397"/>
    </row>
    <row r="10" spans="3:11" ht="6" customHeight="1" x14ac:dyDescent="0.2">
      <c r="C10" s="191"/>
      <c r="D10" s="160"/>
      <c r="E10" s="160"/>
      <c r="F10" s="160"/>
      <c r="G10" s="160"/>
      <c r="H10" s="160"/>
      <c r="I10" s="160"/>
      <c r="J10" s="160"/>
      <c r="K10" s="192"/>
    </row>
    <row r="11" spans="3:11" ht="18.600000000000001" customHeight="1" x14ac:dyDescent="0.2">
      <c r="C11" s="191"/>
      <c r="D11" s="39" t="s">
        <v>167</v>
      </c>
      <c r="E11" s="161"/>
      <c r="F11" s="234">
        <v>2024</v>
      </c>
      <c r="G11" s="162"/>
      <c r="H11" s="234">
        <v>2023</v>
      </c>
      <c r="I11" s="158"/>
      <c r="J11" s="162" t="s">
        <v>57</v>
      </c>
      <c r="K11" s="193"/>
    </row>
    <row r="12" spans="3:11" ht="3.6" customHeight="1" x14ac:dyDescent="0.2">
      <c r="C12" s="191"/>
      <c r="D12" s="161"/>
      <c r="E12" s="161"/>
      <c r="F12" s="158"/>
      <c r="G12" s="162"/>
      <c r="H12" s="162"/>
      <c r="I12" s="158"/>
      <c r="J12" s="162"/>
      <c r="K12" s="193"/>
    </row>
    <row r="13" spans="3:11" ht="15.6" customHeight="1" x14ac:dyDescent="0.2">
      <c r="C13" s="191"/>
      <c r="D13" s="46" t="s">
        <v>20</v>
      </c>
      <c r="E13" s="158"/>
      <c r="F13" s="158"/>
      <c r="G13" s="158"/>
      <c r="H13" s="163"/>
      <c r="I13" s="158"/>
      <c r="J13" s="158"/>
      <c r="K13" s="193"/>
    </row>
    <row r="14" spans="3:11" x14ac:dyDescent="0.2">
      <c r="C14" s="191"/>
      <c r="D14" s="158" t="s">
        <v>21</v>
      </c>
      <c r="E14" s="158"/>
      <c r="F14" s="249">
        <v>5171958.41</v>
      </c>
      <c r="G14" s="158"/>
      <c r="H14" s="249">
        <v>8225645</v>
      </c>
      <c r="I14" s="158"/>
      <c r="J14" s="165">
        <v>1462536.8</v>
      </c>
      <c r="K14" s="193"/>
    </row>
    <row r="15" spans="3:11" x14ac:dyDescent="0.2">
      <c r="C15" s="191"/>
      <c r="D15" s="158" t="s">
        <v>239</v>
      </c>
      <c r="E15" s="158"/>
      <c r="F15" s="249">
        <v>873401765.93000007</v>
      </c>
      <c r="G15" s="158"/>
      <c r="H15" s="249">
        <v>437309308</v>
      </c>
      <c r="I15" s="158"/>
      <c r="J15" s="165"/>
      <c r="K15" s="193"/>
    </row>
    <row r="16" spans="3:11" x14ac:dyDescent="0.2">
      <c r="C16" s="191"/>
      <c r="D16" s="158" t="s">
        <v>22</v>
      </c>
      <c r="E16" s="158"/>
      <c r="F16" s="249">
        <v>2797749</v>
      </c>
      <c r="G16" s="158"/>
      <c r="H16" s="249">
        <v>2797749</v>
      </c>
      <c r="I16" s="158"/>
      <c r="J16" s="165"/>
      <c r="K16" s="193"/>
    </row>
    <row r="17" spans="3:11" x14ac:dyDescent="0.2">
      <c r="C17" s="191"/>
      <c r="D17" s="158" t="s">
        <v>43</v>
      </c>
      <c r="E17" s="158"/>
      <c r="F17" s="249">
        <v>447778.55000000005</v>
      </c>
      <c r="G17" s="158"/>
      <c r="H17" s="249">
        <v>188762</v>
      </c>
      <c r="I17" s="158"/>
      <c r="J17" s="165"/>
      <c r="K17" s="193"/>
    </row>
    <row r="18" spans="3:11" x14ac:dyDescent="0.2">
      <c r="C18" s="191"/>
      <c r="D18" s="158" t="s">
        <v>176</v>
      </c>
      <c r="E18" s="158"/>
      <c r="F18" s="249">
        <v>3857509.17</v>
      </c>
      <c r="G18" s="167"/>
      <c r="H18" s="249">
        <v>3483256</v>
      </c>
      <c r="I18" s="158"/>
      <c r="J18" s="167"/>
      <c r="K18" s="193"/>
    </row>
    <row r="19" spans="3:11" x14ac:dyDescent="0.2">
      <c r="C19" s="191"/>
      <c r="D19" s="158" t="s">
        <v>23</v>
      </c>
      <c r="E19" s="158"/>
      <c r="F19" s="249">
        <v>38806461.82</v>
      </c>
      <c r="G19" s="167"/>
      <c r="H19" s="249">
        <v>15944834</v>
      </c>
      <c r="I19" s="158"/>
      <c r="J19" s="167"/>
      <c r="K19" s="193"/>
    </row>
    <row r="20" spans="3:11" x14ac:dyDescent="0.2">
      <c r="C20" s="191"/>
      <c r="D20" s="158" t="s">
        <v>59</v>
      </c>
      <c r="E20" s="158"/>
      <c r="F20" s="249">
        <v>291212412.12</v>
      </c>
      <c r="G20" s="167"/>
      <c r="H20" s="249">
        <v>288948996</v>
      </c>
      <c r="I20" s="158"/>
      <c r="J20" s="167"/>
      <c r="K20" s="193"/>
    </row>
    <row r="21" spans="3:11" x14ac:dyDescent="0.2">
      <c r="C21" s="191"/>
      <c r="D21" s="158" t="s">
        <v>24</v>
      </c>
      <c r="E21" s="158"/>
      <c r="F21" s="249">
        <v>853551764.50999999</v>
      </c>
      <c r="G21" s="167"/>
      <c r="H21" s="249">
        <v>719578019</v>
      </c>
      <c r="I21" s="158"/>
      <c r="J21" s="167"/>
      <c r="K21" s="193"/>
    </row>
    <row r="22" spans="3:11" x14ac:dyDescent="0.2">
      <c r="C22" s="191"/>
      <c r="D22" s="158" t="s">
        <v>60</v>
      </c>
      <c r="E22" s="158"/>
      <c r="F22" s="250">
        <v>42000000</v>
      </c>
      <c r="G22" s="158"/>
      <c r="H22" s="250">
        <v>116700000</v>
      </c>
      <c r="I22" s="158"/>
      <c r="J22" s="165">
        <f>SUM(J19:J20)</f>
        <v>0</v>
      </c>
      <c r="K22" s="193"/>
    </row>
    <row r="23" spans="3:11" x14ac:dyDescent="0.2">
      <c r="C23" s="191"/>
      <c r="D23" s="126" t="s">
        <v>199</v>
      </c>
      <c r="E23" s="158"/>
      <c r="F23" s="185">
        <f>SUM(F14:F22)</f>
        <v>2111247399.51</v>
      </c>
      <c r="G23" s="158"/>
      <c r="H23" s="185">
        <f>SUM(H14:H22)</f>
        <v>1593176569</v>
      </c>
      <c r="I23" s="158"/>
      <c r="J23" s="158"/>
      <c r="K23" s="193"/>
    </row>
    <row r="24" spans="3:11" x14ac:dyDescent="0.2">
      <c r="C24" s="191"/>
      <c r="D24" s="233"/>
      <c r="E24" s="158"/>
      <c r="F24" s="289"/>
      <c r="G24" s="158"/>
      <c r="H24" s="164"/>
      <c r="I24" s="158"/>
      <c r="J24" s="158"/>
      <c r="K24" s="193"/>
    </row>
    <row r="25" spans="3:11" x14ac:dyDescent="0.2">
      <c r="C25" s="191"/>
      <c r="D25" s="39" t="s">
        <v>28</v>
      </c>
      <c r="E25" s="158"/>
      <c r="F25" s="290"/>
      <c r="G25" s="168"/>
      <c r="H25" s="169"/>
      <c r="I25" s="158"/>
      <c r="J25" s="167">
        <v>399912.37</v>
      </c>
      <c r="K25" s="193"/>
    </row>
    <row r="26" spans="3:11" x14ac:dyDescent="0.2">
      <c r="C26" s="191"/>
      <c r="D26" s="158" t="s">
        <v>25</v>
      </c>
      <c r="E26" s="166"/>
      <c r="F26" s="249">
        <v>603957543.31999993</v>
      </c>
      <c r="G26" s="158"/>
      <c r="H26" s="159">
        <v>514532980</v>
      </c>
      <c r="I26" s="158"/>
      <c r="J26" s="167"/>
      <c r="K26" s="193"/>
    </row>
    <row r="27" spans="3:11" ht="14.45" customHeight="1" x14ac:dyDescent="0.2">
      <c r="C27" s="191"/>
      <c r="D27" s="158" t="s">
        <v>182</v>
      </c>
      <c r="E27" s="158"/>
      <c r="F27" s="291">
        <v>-177599274.02000001</v>
      </c>
      <c r="G27" s="158"/>
      <c r="H27" s="174">
        <v>-163956527</v>
      </c>
      <c r="I27" s="158"/>
      <c r="J27" s="167"/>
      <c r="K27" s="193"/>
    </row>
    <row r="28" spans="3:11" ht="13.9" customHeight="1" x14ac:dyDescent="0.2">
      <c r="C28" s="191"/>
      <c r="D28" s="158" t="s">
        <v>179</v>
      </c>
      <c r="E28" s="158"/>
      <c r="F28" s="292">
        <v>607392.04</v>
      </c>
      <c r="G28" s="158"/>
      <c r="H28" s="242">
        <v>607392</v>
      </c>
      <c r="I28" s="158"/>
      <c r="J28" s="167"/>
      <c r="K28" s="193"/>
    </row>
    <row r="29" spans="3:11" ht="17.25" customHeight="1" x14ac:dyDescent="0.2">
      <c r="C29" s="191"/>
      <c r="D29" s="126" t="s">
        <v>200</v>
      </c>
      <c r="E29" s="170"/>
      <c r="F29" s="293">
        <f>SUM(F26:F28)</f>
        <v>426965661.33999997</v>
      </c>
      <c r="G29" s="158"/>
      <c r="H29" s="185">
        <f>SUM(H26:H28)</f>
        <v>351183845</v>
      </c>
      <c r="I29" s="158"/>
      <c r="J29" s="167"/>
      <c r="K29" s="193"/>
    </row>
    <row r="30" spans="3:11" ht="17.25" customHeight="1" x14ac:dyDescent="0.2">
      <c r="C30" s="191"/>
      <c r="D30" s="158"/>
      <c r="E30" s="158"/>
      <c r="F30" s="158"/>
      <c r="G30" s="158"/>
      <c r="H30" s="164"/>
      <c r="I30" s="158"/>
      <c r="J30" s="165">
        <f>SUM(J25:J25)</f>
        <v>399912.37</v>
      </c>
      <c r="K30" s="193"/>
    </row>
    <row r="31" spans="3:11" ht="16.149999999999999" customHeight="1" thickBot="1" x14ac:dyDescent="0.25">
      <c r="C31" s="191"/>
      <c r="D31" s="126" t="s">
        <v>35</v>
      </c>
      <c r="E31" s="158"/>
      <c r="F31" s="118">
        <f>+F23+F29</f>
        <v>2538213060.8499999</v>
      </c>
      <c r="G31" s="232"/>
      <c r="H31" s="118">
        <f>+H23+H29</f>
        <v>1944360414</v>
      </c>
      <c r="I31" s="158"/>
      <c r="J31" s="173">
        <f>+J14+J22+J30</f>
        <v>1862449.17</v>
      </c>
      <c r="K31" s="193"/>
    </row>
    <row r="32" spans="3:11" ht="10.9" customHeight="1" thickTop="1" x14ac:dyDescent="0.2">
      <c r="C32" s="191"/>
      <c r="D32" s="158"/>
      <c r="E32" s="158"/>
      <c r="F32" s="158"/>
      <c r="G32" s="158"/>
      <c r="H32" s="165"/>
      <c r="I32" s="158"/>
      <c r="J32" s="158"/>
      <c r="K32" s="193"/>
    </row>
    <row r="33" spans="3:11" ht="16.899999999999999" customHeight="1" x14ac:dyDescent="0.2">
      <c r="C33" s="191"/>
      <c r="D33" s="39" t="s">
        <v>27</v>
      </c>
      <c r="E33" s="158"/>
      <c r="F33" s="240"/>
      <c r="G33" s="167"/>
      <c r="H33" s="163"/>
      <c r="I33" s="158"/>
      <c r="J33" s="172">
        <v>-9259239.8100000005</v>
      </c>
      <c r="K33" s="193"/>
    </row>
    <row r="34" spans="3:11" ht="17.45" customHeight="1" x14ac:dyDescent="0.2">
      <c r="C34" s="191"/>
      <c r="D34" s="166" t="s">
        <v>33</v>
      </c>
      <c r="E34" s="158"/>
      <c r="F34" s="165"/>
      <c r="G34" s="158"/>
      <c r="H34" s="158"/>
      <c r="I34" s="158"/>
      <c r="J34" s="167"/>
      <c r="K34" s="193"/>
    </row>
    <row r="35" spans="3:11" ht="12.6" customHeight="1" x14ac:dyDescent="0.2">
      <c r="C35" s="194"/>
      <c r="D35" s="158" t="s">
        <v>31</v>
      </c>
      <c r="E35" s="166"/>
      <c r="F35" s="175">
        <v>25199723.899999999</v>
      </c>
      <c r="G35" s="158"/>
      <c r="H35" s="175">
        <v>16168758</v>
      </c>
      <c r="I35" s="158"/>
      <c r="J35" s="158"/>
      <c r="K35" s="193"/>
    </row>
    <row r="36" spans="3:11" ht="13.9" customHeight="1" x14ac:dyDescent="0.2">
      <c r="C36" s="194"/>
      <c r="D36" s="158" t="s">
        <v>30</v>
      </c>
      <c r="E36" s="166"/>
      <c r="F36" s="175">
        <v>138970730.87</v>
      </c>
      <c r="G36" s="162"/>
      <c r="H36" s="175">
        <v>49273487</v>
      </c>
      <c r="I36" s="158"/>
      <c r="J36" s="162" t="s">
        <v>57</v>
      </c>
      <c r="K36" s="193"/>
    </row>
    <row r="37" spans="3:11" ht="12.6" customHeight="1" x14ac:dyDescent="0.2">
      <c r="C37" s="194"/>
      <c r="D37" s="158" t="s">
        <v>118</v>
      </c>
      <c r="E37" s="166"/>
      <c r="F37" s="371">
        <v>174871.19</v>
      </c>
      <c r="G37" s="162"/>
      <c r="H37" s="176">
        <v>121678</v>
      </c>
      <c r="I37" s="158"/>
      <c r="J37" s="162"/>
      <c r="K37" s="193"/>
    </row>
    <row r="38" spans="3:11" ht="15" customHeight="1" x14ac:dyDescent="0.2">
      <c r="C38" s="194"/>
      <c r="D38" s="126" t="s">
        <v>197</v>
      </c>
      <c r="E38" s="158"/>
      <c r="F38" s="43">
        <f>SUM(F35:F37)</f>
        <v>164345325.96000001</v>
      </c>
      <c r="G38" s="167"/>
      <c r="H38" s="99">
        <f>SUM(H35:H37)</f>
        <v>65563923</v>
      </c>
      <c r="I38" s="158"/>
      <c r="J38" s="167"/>
      <c r="K38" s="193"/>
    </row>
    <row r="39" spans="3:11" ht="12" customHeight="1" x14ac:dyDescent="0.2">
      <c r="C39" s="194"/>
      <c r="D39" s="158"/>
      <c r="E39" s="158"/>
      <c r="F39" s="158"/>
      <c r="G39" s="167"/>
      <c r="H39" s="167"/>
      <c r="I39" s="158"/>
      <c r="J39" s="167"/>
      <c r="K39" s="193"/>
    </row>
    <row r="40" spans="3:11" x14ac:dyDescent="0.2">
      <c r="C40" s="194"/>
      <c r="D40" s="39" t="s">
        <v>32</v>
      </c>
      <c r="E40" s="158"/>
      <c r="F40" s="158"/>
      <c r="G40" s="167"/>
      <c r="H40" s="167"/>
      <c r="I40" s="158"/>
      <c r="J40" s="167"/>
      <c r="K40" s="193"/>
    </row>
    <row r="41" spans="3:11" x14ac:dyDescent="0.2">
      <c r="C41" s="194"/>
      <c r="D41" s="158" t="s">
        <v>29</v>
      </c>
      <c r="E41" s="166"/>
      <c r="F41" s="175">
        <v>1701227859</v>
      </c>
      <c r="G41" s="167"/>
      <c r="H41" s="167">
        <v>1122644687</v>
      </c>
      <c r="I41" s="158"/>
      <c r="J41" s="167"/>
      <c r="K41" s="193"/>
    </row>
    <row r="42" spans="3:11" ht="12.6" customHeight="1" x14ac:dyDescent="0.2">
      <c r="C42" s="194"/>
      <c r="D42" s="158" t="s">
        <v>152</v>
      </c>
      <c r="E42" s="166"/>
      <c r="F42" s="175">
        <v>25581111.560000002</v>
      </c>
      <c r="G42" s="167"/>
      <c r="H42" s="167">
        <v>34294095</v>
      </c>
      <c r="I42" s="158"/>
      <c r="J42" s="167"/>
      <c r="K42" s="193"/>
    </row>
    <row r="43" spans="3:11" ht="13.5" customHeight="1" x14ac:dyDescent="0.2">
      <c r="C43" s="194"/>
      <c r="D43" s="158" t="s">
        <v>153</v>
      </c>
      <c r="E43" s="166"/>
      <c r="F43" s="176">
        <v>42000000</v>
      </c>
      <c r="G43" s="167"/>
      <c r="H43" s="172">
        <v>116700000</v>
      </c>
      <c r="I43" s="158"/>
      <c r="J43" s="167"/>
      <c r="K43" s="193"/>
    </row>
    <row r="44" spans="3:11" ht="14.45" customHeight="1" x14ac:dyDescent="0.2">
      <c r="C44" s="194"/>
      <c r="D44" s="126" t="s">
        <v>186</v>
      </c>
      <c r="E44" s="158"/>
      <c r="F44" s="268">
        <f>SUM(F41:F43)</f>
        <v>1768808970.5599999</v>
      </c>
      <c r="G44" s="167"/>
      <c r="H44" s="43">
        <f>SUM(H41:H43)</f>
        <v>1273638782</v>
      </c>
      <c r="I44" s="158"/>
      <c r="J44" s="167"/>
      <c r="K44" s="193"/>
    </row>
    <row r="45" spans="3:11" ht="6.6" customHeight="1" x14ac:dyDescent="0.2">
      <c r="C45" s="194"/>
      <c r="D45" s="233"/>
      <c r="E45" s="158"/>
      <c r="F45" s="163"/>
      <c r="G45" s="167"/>
      <c r="H45" s="181"/>
      <c r="I45" s="158"/>
      <c r="J45" s="167"/>
      <c r="K45" s="193"/>
    </row>
    <row r="46" spans="3:11" ht="19.5" customHeight="1" thickBot="1" x14ac:dyDescent="0.25">
      <c r="C46" s="194"/>
      <c r="D46" s="126" t="s">
        <v>36</v>
      </c>
      <c r="E46" s="170"/>
      <c r="F46" s="183">
        <f>+F44+F38</f>
        <v>1933154296.52</v>
      </c>
      <c r="G46" s="167"/>
      <c r="H46" s="183">
        <f>+H38+H44</f>
        <v>1339202705</v>
      </c>
      <c r="I46" s="158"/>
      <c r="J46" s="167"/>
      <c r="K46" s="193"/>
    </row>
    <row r="47" spans="3:11" ht="10.9" customHeight="1" thickTop="1" x14ac:dyDescent="0.2">
      <c r="C47" s="194"/>
      <c r="D47" s="182"/>
      <c r="E47" s="158"/>
      <c r="F47" s="158"/>
      <c r="G47" s="165"/>
      <c r="H47" s="171"/>
      <c r="I47" s="158"/>
      <c r="J47" s="165" t="e">
        <f>+#REF!+#REF!+#REF!</f>
        <v>#REF!</v>
      </c>
      <c r="K47" s="193"/>
    </row>
    <row r="48" spans="3:11" ht="13.9" customHeight="1" x14ac:dyDescent="0.2">
      <c r="C48" s="194"/>
      <c r="D48" s="46" t="s">
        <v>187</v>
      </c>
      <c r="E48" s="158"/>
      <c r="F48" s="167"/>
      <c r="G48" s="167"/>
      <c r="H48" s="158"/>
      <c r="I48" s="158"/>
      <c r="J48" s="158"/>
      <c r="K48" s="193"/>
    </row>
    <row r="49" spans="3:13" x14ac:dyDescent="0.2">
      <c r="C49" s="194"/>
      <c r="D49" s="158" t="s">
        <v>40</v>
      </c>
      <c r="E49" s="158"/>
      <c r="F49" s="159">
        <v>94403308</v>
      </c>
      <c r="G49" s="167"/>
      <c r="H49" s="159">
        <v>94403308</v>
      </c>
      <c r="I49" s="158"/>
      <c r="J49" s="172">
        <v>53367236.979999997</v>
      </c>
      <c r="K49" s="193"/>
    </row>
    <row r="50" spans="3:13" x14ac:dyDescent="0.2">
      <c r="C50" s="194"/>
      <c r="D50" s="158" t="s">
        <v>188</v>
      </c>
      <c r="E50" s="158"/>
      <c r="F50" s="159">
        <v>562797497.57000005</v>
      </c>
      <c r="G50" s="167"/>
      <c r="H50" s="159">
        <v>494462831.72000003</v>
      </c>
      <c r="I50" s="158"/>
      <c r="J50" s="167"/>
      <c r="K50" s="193"/>
    </row>
    <row r="51" spans="3:13" x14ac:dyDescent="0.2">
      <c r="C51" s="194"/>
      <c r="D51" s="158" t="s">
        <v>34</v>
      </c>
      <c r="E51" s="158"/>
      <c r="F51" s="271">
        <v>-52142041.540000021</v>
      </c>
      <c r="G51" s="167"/>
      <c r="H51" s="237">
        <v>16291569</v>
      </c>
      <c r="I51" s="158"/>
      <c r="J51" s="167"/>
      <c r="K51" s="193"/>
    </row>
    <row r="52" spans="3:13" x14ac:dyDescent="0.2">
      <c r="C52" s="194"/>
      <c r="D52" s="126" t="s">
        <v>41</v>
      </c>
      <c r="E52" s="158"/>
      <c r="F52" s="184">
        <f>SUM(F49:F51)</f>
        <v>605058764.02999997</v>
      </c>
      <c r="G52" s="167"/>
      <c r="H52" s="275">
        <f>SUM(H49:H51)</f>
        <v>605157708.72000003</v>
      </c>
      <c r="I52" s="158"/>
      <c r="J52" s="167"/>
      <c r="K52" s="193"/>
    </row>
    <row r="53" spans="3:13" x14ac:dyDescent="0.2">
      <c r="C53" s="194"/>
      <c r="D53" s="158"/>
      <c r="E53" s="158"/>
      <c r="F53" s="167"/>
      <c r="G53" s="167"/>
      <c r="H53" s="167"/>
      <c r="I53" s="158"/>
      <c r="J53" s="158"/>
      <c r="K53" s="193"/>
    </row>
    <row r="54" spans="3:13" ht="15.75" thickBot="1" x14ac:dyDescent="0.25">
      <c r="C54" s="194"/>
      <c r="D54" s="126" t="s">
        <v>42</v>
      </c>
      <c r="E54" s="157"/>
      <c r="F54" s="118">
        <f>+F46+F52</f>
        <v>2538213060.5500002</v>
      </c>
      <c r="G54" s="50"/>
      <c r="H54" s="118">
        <f>+H52+H46</f>
        <v>1944360413.72</v>
      </c>
      <c r="I54" s="158"/>
      <c r="J54" s="173" t="e">
        <f>SUM(J47:J49)</f>
        <v>#REF!</v>
      </c>
      <c r="K54" s="193"/>
    </row>
    <row r="55" spans="3:13" ht="16.5" thickTop="1" thickBot="1" x14ac:dyDescent="0.25">
      <c r="C55" s="195"/>
      <c r="D55" s="196"/>
      <c r="E55" s="196"/>
      <c r="F55" s="196"/>
      <c r="G55" s="197"/>
      <c r="H55" s="197" t="s">
        <v>68</v>
      </c>
      <c r="I55" s="198"/>
      <c r="J55" s="198"/>
      <c r="K55" s="199"/>
    </row>
    <row r="56" spans="3:13" ht="15.75" thickTop="1" x14ac:dyDescent="0.2">
      <c r="C56" s="38"/>
      <c r="D56" s="157"/>
      <c r="E56" s="157"/>
      <c r="F56" s="294"/>
      <c r="G56" s="158"/>
      <c r="H56" s="163"/>
      <c r="I56" s="158"/>
      <c r="J56" s="172">
        <v>-5348157.34</v>
      </c>
      <c r="K56" s="158"/>
    </row>
    <row r="57" spans="3:13" x14ac:dyDescent="0.2">
      <c r="C57" s="13"/>
      <c r="D57" s="177"/>
      <c r="E57" s="177"/>
      <c r="F57" s="120"/>
      <c r="G57" s="177"/>
      <c r="H57" s="179"/>
      <c r="I57" s="177"/>
      <c r="J57" s="177"/>
      <c r="K57" s="177"/>
      <c r="L57" s="1"/>
      <c r="M57" s="1"/>
    </row>
    <row r="58" spans="3:13" x14ac:dyDescent="0.2">
      <c r="C58" s="13"/>
      <c r="D58" s="179"/>
      <c r="E58" s="177"/>
      <c r="F58" s="120"/>
      <c r="G58" s="177"/>
      <c r="H58" s="177"/>
      <c r="I58" s="177"/>
      <c r="J58" s="177"/>
      <c r="K58" s="177"/>
      <c r="L58" s="1"/>
      <c r="M58" s="1"/>
    </row>
    <row r="59" spans="3:13" x14ac:dyDescent="0.2">
      <c r="C59" s="13"/>
      <c r="D59" s="179"/>
      <c r="E59" s="177"/>
      <c r="F59" s="120"/>
      <c r="G59" s="177"/>
      <c r="H59" s="179"/>
      <c r="I59" s="177"/>
      <c r="J59" s="177"/>
      <c r="K59" s="177"/>
      <c r="L59" s="1"/>
      <c r="M59" s="1"/>
    </row>
    <row r="60" spans="3:13" x14ac:dyDescent="0.2">
      <c r="C60" s="13"/>
      <c r="D60" s="179"/>
      <c r="E60" s="177"/>
      <c r="F60" s="122"/>
      <c r="G60" s="177"/>
      <c r="H60" s="178"/>
      <c r="I60" s="177"/>
      <c r="J60" s="177"/>
      <c r="K60" s="177"/>
      <c r="L60" s="1"/>
      <c r="M60" s="1"/>
    </row>
    <row r="61" spans="3:13" x14ac:dyDescent="0.2">
      <c r="C61" s="13"/>
      <c r="D61" s="180"/>
      <c r="E61" s="177"/>
      <c r="F61" s="120"/>
      <c r="G61" s="177"/>
      <c r="H61" s="179"/>
      <c r="I61" s="177"/>
      <c r="J61" s="177"/>
      <c r="K61" s="177"/>
      <c r="L61" s="1"/>
      <c r="M61" s="1"/>
    </row>
    <row r="62" spans="3:13" x14ac:dyDescent="0.2">
      <c r="C62" s="13"/>
      <c r="D62" s="179"/>
      <c r="E62" s="177"/>
      <c r="F62" s="121"/>
      <c r="G62" s="177"/>
      <c r="H62" s="120"/>
      <c r="I62" s="177"/>
      <c r="J62" s="177"/>
      <c r="K62" s="177"/>
      <c r="L62" s="1"/>
      <c r="M62" s="1"/>
    </row>
    <row r="63" spans="3:13" x14ac:dyDescent="0.2">
      <c r="C63" s="13"/>
      <c r="D63" s="177"/>
      <c r="E63" s="177"/>
      <c r="F63" s="120"/>
      <c r="G63" s="177"/>
      <c r="H63" s="179"/>
      <c r="I63" s="177"/>
      <c r="J63" s="177"/>
      <c r="K63" s="177"/>
      <c r="L63" s="1"/>
      <c r="M63" s="1"/>
    </row>
    <row r="64" spans="3:13" x14ac:dyDescent="0.2">
      <c r="C64" s="13"/>
      <c r="D64" s="177"/>
      <c r="E64" s="177"/>
      <c r="F64" s="120">
        <f>+F54-F31</f>
        <v>-0.29999971389770508</v>
      </c>
      <c r="G64" s="177"/>
      <c r="H64" s="120">
        <f>+H54-H31</f>
        <v>-0.27999997138977051</v>
      </c>
      <c r="I64" s="177"/>
      <c r="J64" s="177"/>
      <c r="K64" s="177"/>
      <c r="L64" s="1"/>
      <c r="M64" s="1"/>
    </row>
    <row r="65" spans="3:13" x14ac:dyDescent="0.2">
      <c r="C65" s="13"/>
      <c r="D65" s="177"/>
      <c r="E65" s="177"/>
      <c r="F65" s="120"/>
      <c r="G65" s="177"/>
      <c r="H65" s="120"/>
      <c r="I65" s="177"/>
      <c r="J65" s="177"/>
      <c r="K65" s="177"/>
      <c r="L65" s="1"/>
      <c r="M65" s="1"/>
    </row>
    <row r="66" spans="3:13" x14ac:dyDescent="0.2">
      <c r="C66" s="13"/>
      <c r="D66" s="177"/>
      <c r="E66" s="177"/>
      <c r="F66" s="120"/>
      <c r="G66" s="177"/>
      <c r="H66" s="120"/>
      <c r="I66" s="177"/>
      <c r="J66" s="177"/>
      <c r="K66" s="177" t="s">
        <v>18</v>
      </c>
      <c r="L66" s="1"/>
      <c r="M66" s="1"/>
    </row>
    <row r="67" spans="3:13" s="2" customFormat="1" x14ac:dyDescent="0.2">
      <c r="C67" s="13"/>
      <c r="D67" s="177"/>
      <c r="E67" s="177"/>
      <c r="F67" s="120"/>
      <c r="G67" s="177"/>
      <c r="H67" s="120"/>
      <c r="I67" s="177"/>
      <c r="J67" s="177"/>
      <c r="K67" s="177"/>
    </row>
    <row r="68" spans="3:13" customFormat="1" ht="14.25" x14ac:dyDescent="0.2">
      <c r="C68" s="13"/>
      <c r="D68" s="177"/>
      <c r="E68" s="177"/>
      <c r="F68" s="120"/>
      <c r="G68" s="177"/>
      <c r="H68" s="122"/>
      <c r="I68" s="177"/>
      <c r="J68" s="177"/>
      <c r="K68" s="177"/>
    </row>
    <row r="69" spans="3:13" customFormat="1" ht="15" customHeight="1" x14ac:dyDescent="0.2">
      <c r="C69" s="13"/>
      <c r="D69" s="177"/>
      <c r="E69" s="177"/>
      <c r="F69" s="122"/>
      <c r="G69" s="177"/>
      <c r="H69" s="120"/>
      <c r="I69" s="177"/>
      <c r="J69" s="177"/>
      <c r="K69" s="177"/>
    </row>
    <row r="70" spans="3:13" s="2" customFormat="1" x14ac:dyDescent="0.2">
      <c r="C70" s="13"/>
      <c r="D70" s="177"/>
      <c r="E70" s="177"/>
      <c r="F70" s="120"/>
      <c r="G70" s="177"/>
      <c r="H70" s="179"/>
      <c r="I70" s="177"/>
      <c r="J70" s="177"/>
      <c r="K70" s="177"/>
    </row>
    <row r="71" spans="3:13" s="2" customFormat="1" x14ac:dyDescent="0.2">
      <c r="C71" s="13"/>
      <c r="D71" s="177"/>
      <c r="E71" s="177"/>
      <c r="F71" s="121"/>
      <c r="G71" s="177"/>
      <c r="H71" s="266"/>
      <c r="I71" s="177"/>
      <c r="J71" s="177"/>
      <c r="K71" s="177"/>
    </row>
    <row r="72" spans="3:13" s="2" customFormat="1" x14ac:dyDescent="0.2">
      <c r="C72" s="13"/>
      <c r="D72" s="177"/>
      <c r="E72" s="177"/>
      <c r="F72" s="120"/>
      <c r="G72" s="177"/>
      <c r="H72" s="266"/>
      <c r="I72" s="177"/>
      <c r="J72" s="177"/>
      <c r="K72" s="177"/>
    </row>
    <row r="73" spans="3:13" s="2" customFormat="1" x14ac:dyDescent="0.2">
      <c r="C73" s="13"/>
      <c r="D73" s="177"/>
      <c r="E73" s="177"/>
      <c r="F73" s="120"/>
      <c r="G73" s="177"/>
      <c r="H73" s="178"/>
      <c r="I73" s="177"/>
      <c r="J73" s="177"/>
      <c r="K73" s="177"/>
    </row>
    <row r="74" spans="3:13" x14ac:dyDescent="0.2">
      <c r="C74" s="13"/>
      <c r="D74" s="177"/>
      <c r="E74" s="177"/>
      <c r="F74" s="120"/>
      <c r="G74" s="177"/>
      <c r="H74" s="178"/>
      <c r="I74" s="177"/>
      <c r="J74" s="177"/>
      <c r="K74" s="177"/>
    </row>
    <row r="75" spans="3:13" x14ac:dyDescent="0.2">
      <c r="C75" s="13"/>
      <c r="D75" s="177"/>
      <c r="E75" s="177"/>
      <c r="F75" s="179"/>
      <c r="G75" s="177"/>
      <c r="H75" s="178"/>
      <c r="I75" s="177"/>
      <c r="J75" s="177"/>
      <c r="K75" s="177"/>
    </row>
    <row r="76" spans="3:13" x14ac:dyDescent="0.2">
      <c r="C76" s="13"/>
      <c r="D76" s="177"/>
      <c r="E76" s="177"/>
      <c r="F76" s="179"/>
      <c r="G76" s="177"/>
      <c r="H76" s="178"/>
      <c r="I76" s="177"/>
      <c r="J76" s="177"/>
      <c r="K76" s="177"/>
    </row>
    <row r="77" spans="3:13" x14ac:dyDescent="0.2">
      <c r="C77" s="13"/>
      <c r="D77" s="177"/>
      <c r="E77" s="177"/>
      <c r="F77" s="177"/>
      <c r="G77" s="177"/>
      <c r="H77" s="178"/>
      <c r="I77" s="177"/>
      <c r="J77" s="177"/>
      <c r="K77" s="177"/>
    </row>
    <row r="78" spans="3:13" x14ac:dyDescent="0.2">
      <c r="C78" s="13"/>
      <c r="D78" s="177"/>
      <c r="E78" s="177"/>
      <c r="F78" s="177"/>
      <c r="G78" s="177"/>
      <c r="H78" s="178"/>
      <c r="I78" s="177"/>
      <c r="J78" s="177"/>
      <c r="K78" s="177"/>
    </row>
    <row r="79" spans="3:13" x14ac:dyDescent="0.2">
      <c r="C79" s="13"/>
      <c r="D79" s="177"/>
      <c r="E79" s="177"/>
      <c r="F79" s="177"/>
      <c r="G79" s="177"/>
      <c r="H79" s="178"/>
      <c r="I79" s="177"/>
      <c r="J79" s="177"/>
      <c r="K79" s="177"/>
    </row>
    <row r="80" spans="3:13" x14ac:dyDescent="0.2">
      <c r="C80" s="13"/>
      <c r="D80" s="13"/>
      <c r="E80" s="13"/>
      <c r="F80" s="13"/>
      <c r="G80" s="13"/>
      <c r="H80" s="14"/>
      <c r="I80" s="13"/>
      <c r="J80" s="13"/>
      <c r="K80" s="13"/>
    </row>
    <row r="81" spans="3:11" x14ac:dyDescent="0.2">
      <c r="C81" s="13"/>
      <c r="D81" s="13"/>
      <c r="E81" s="13"/>
      <c r="F81" s="13"/>
      <c r="G81" s="13"/>
      <c r="H81" s="14"/>
      <c r="I81" s="13"/>
      <c r="J81" s="13"/>
      <c r="K81" s="13"/>
    </row>
    <row r="82" spans="3:11" x14ac:dyDescent="0.2">
      <c r="C82" s="13"/>
      <c r="D82" s="13"/>
      <c r="E82" s="13"/>
      <c r="F82" s="13"/>
      <c r="G82" s="13"/>
      <c r="H82" s="14"/>
      <c r="I82" s="13"/>
      <c r="J82" s="13"/>
      <c r="K82" s="13"/>
    </row>
    <row r="83" spans="3:11" x14ac:dyDescent="0.2">
      <c r="C83" s="13"/>
      <c r="D83" s="13"/>
      <c r="E83" s="13"/>
      <c r="F83" s="13"/>
      <c r="G83" s="13"/>
      <c r="H83" s="14"/>
      <c r="I83" s="13"/>
      <c r="J83" s="13"/>
      <c r="K83" s="13"/>
    </row>
    <row r="84" spans="3:11" x14ac:dyDescent="0.2">
      <c r="C84" s="13"/>
      <c r="D84" s="13"/>
      <c r="E84" s="13"/>
      <c r="F84" s="13"/>
      <c r="G84" s="13"/>
      <c r="H84" s="14"/>
      <c r="I84" s="13"/>
      <c r="J84" s="13"/>
      <c r="K84" s="13"/>
    </row>
    <row r="85" spans="3:11" x14ac:dyDescent="0.2">
      <c r="C85" s="13"/>
      <c r="D85" s="13"/>
      <c r="E85" s="13"/>
      <c r="F85" s="13"/>
      <c r="G85" s="13"/>
      <c r="H85" s="14"/>
      <c r="I85" s="13"/>
      <c r="J85" s="13"/>
      <c r="K85" s="13"/>
    </row>
    <row r="86" spans="3:11" x14ac:dyDescent="0.2">
      <c r="C86" s="13"/>
      <c r="D86" s="13"/>
      <c r="E86" s="13"/>
      <c r="F86" s="13"/>
      <c r="G86" s="13"/>
      <c r="H86" s="14"/>
      <c r="I86" s="13"/>
      <c r="J86" s="13"/>
      <c r="K86" s="13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x14ac:dyDescent="0.2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x14ac:dyDescent="0.2">
      <c r="C154" s="13"/>
      <c r="D154" s="13"/>
      <c r="E154" s="13"/>
      <c r="F154" s="13"/>
      <c r="G154" s="13"/>
      <c r="H154" s="13"/>
      <c r="I154" s="13"/>
      <c r="J154" s="13"/>
      <c r="K154" s="13"/>
    </row>
  </sheetData>
  <mergeCells count="6">
    <mergeCell ref="C8:K8"/>
    <mergeCell ref="C9:K9"/>
    <mergeCell ref="D4:J4"/>
    <mergeCell ref="D5:J5"/>
    <mergeCell ref="C6:K6"/>
    <mergeCell ref="C7:K7"/>
  </mergeCells>
  <phoneticPr fontId="3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J184"/>
  <sheetViews>
    <sheetView zoomScaleNormal="100" zoomScaleSheetLayoutView="75" workbookViewId="0">
      <selection activeCell="K31" sqref="K31"/>
    </sheetView>
  </sheetViews>
  <sheetFormatPr baseColWidth="10" defaultRowHeight="14.25" x14ac:dyDescent="0.2"/>
  <cols>
    <col min="1" max="1" width="3.85546875" style="10" customWidth="1"/>
    <col min="2" max="2" width="3.42578125" style="10" customWidth="1"/>
    <col min="3" max="3" width="5.140625" style="10" customWidth="1"/>
    <col min="4" max="4" width="18.28515625" style="10" customWidth="1"/>
    <col min="5" max="5" width="28.7109375" style="10" customWidth="1"/>
    <col min="6" max="6" width="20.140625" style="10" customWidth="1"/>
    <col min="7" max="7" width="19.85546875" style="10" customWidth="1"/>
    <col min="8" max="8" width="24.28515625" style="10" customWidth="1"/>
    <col min="9" max="9" width="20.140625" style="10" customWidth="1"/>
    <col min="10" max="10" width="16" style="10" customWidth="1"/>
    <col min="11" max="16384" width="11.42578125" style="10"/>
  </cols>
  <sheetData>
    <row r="2" spans="2:10" x14ac:dyDescent="0.2">
      <c r="B2" s="296"/>
      <c r="C2" s="297"/>
      <c r="D2" s="297"/>
      <c r="E2" s="297"/>
      <c r="F2" s="297"/>
      <c r="G2" s="297"/>
      <c r="H2" s="297"/>
      <c r="I2" s="297"/>
      <c r="J2" s="298"/>
    </row>
    <row r="3" spans="2:10" x14ac:dyDescent="0.2">
      <c r="B3" s="299"/>
      <c r="C3" s="24"/>
      <c r="D3" s="24"/>
      <c r="E3" s="24"/>
      <c r="F3" s="24"/>
      <c r="G3" s="24"/>
      <c r="H3" s="24"/>
      <c r="I3" s="24"/>
      <c r="J3" s="300"/>
    </row>
    <row r="4" spans="2:10" x14ac:dyDescent="0.2">
      <c r="B4" s="299"/>
      <c r="C4" s="24"/>
      <c r="D4" s="24"/>
      <c r="E4" s="24"/>
      <c r="F4" s="24"/>
      <c r="G4" s="24"/>
      <c r="H4" s="24"/>
      <c r="I4" s="24"/>
      <c r="J4" s="300"/>
    </row>
    <row r="5" spans="2:10" x14ac:dyDescent="0.2">
      <c r="B5" s="299"/>
      <c r="C5" s="24"/>
      <c r="D5" s="24"/>
      <c r="E5" s="24"/>
      <c r="F5" s="24"/>
      <c r="G5" s="24"/>
      <c r="H5" s="24"/>
      <c r="I5" s="24"/>
      <c r="J5" s="300"/>
    </row>
    <row r="6" spans="2:10" x14ac:dyDescent="0.2">
      <c r="B6" s="299"/>
      <c r="C6" s="389"/>
      <c r="D6" s="389"/>
      <c r="E6" s="389"/>
      <c r="F6" s="389"/>
      <c r="G6" s="389"/>
      <c r="H6" s="389"/>
      <c r="I6" s="389"/>
      <c r="J6" s="403"/>
    </row>
    <row r="7" spans="2:10" x14ac:dyDescent="0.2">
      <c r="B7" s="299"/>
      <c r="C7" s="389" t="s">
        <v>93</v>
      </c>
      <c r="D7" s="389"/>
      <c r="E7" s="389"/>
      <c r="F7" s="389"/>
      <c r="G7" s="389"/>
      <c r="H7" s="389"/>
      <c r="I7" s="389"/>
      <c r="J7" s="403"/>
    </row>
    <row r="8" spans="2:10" x14ac:dyDescent="0.2">
      <c r="B8" s="299"/>
      <c r="C8" s="389" t="str">
        <f>+RESULTADOS!B10</f>
        <v>DEL 01 DE ENERO AL 31 DE MAYO 2024</v>
      </c>
      <c r="D8" s="389"/>
      <c r="E8" s="389"/>
      <c r="F8" s="389"/>
      <c r="G8" s="389"/>
      <c r="H8" s="389"/>
      <c r="I8" s="389"/>
      <c r="J8" s="403"/>
    </row>
    <row r="9" spans="2:10" x14ac:dyDescent="0.2">
      <c r="B9" s="299"/>
      <c r="C9" s="389" t="str">
        <f>+'SITUACION '!C8:K8</f>
        <v>(Valores en RD$)</v>
      </c>
      <c r="D9" s="389"/>
      <c r="E9" s="389"/>
      <c r="F9" s="389"/>
      <c r="G9" s="389"/>
      <c r="H9" s="389"/>
      <c r="I9" s="389"/>
      <c r="J9" s="403"/>
    </row>
    <row r="10" spans="2:10" x14ac:dyDescent="0.2">
      <c r="B10" s="299"/>
      <c r="C10" s="24"/>
      <c r="D10" s="24"/>
      <c r="E10" s="24"/>
      <c r="F10" s="24"/>
      <c r="G10" s="24"/>
      <c r="H10" s="24"/>
      <c r="I10" s="24"/>
      <c r="J10" s="300"/>
    </row>
    <row r="11" spans="2:10" x14ac:dyDescent="0.2">
      <c r="B11" s="316"/>
      <c r="C11" s="317"/>
      <c r="D11" s="317"/>
      <c r="E11" s="317"/>
      <c r="F11" s="317"/>
      <c r="G11" s="317"/>
      <c r="H11" s="317"/>
      <c r="I11" s="317"/>
      <c r="J11" s="318"/>
    </row>
    <row r="12" spans="2:10" x14ac:dyDescent="0.2">
      <c r="B12" s="113"/>
      <c r="C12" s="60"/>
      <c r="D12" s="58"/>
      <c r="E12" s="58"/>
      <c r="F12" s="58"/>
      <c r="G12" s="58"/>
      <c r="H12" s="58"/>
      <c r="I12" s="58"/>
      <c r="J12" s="301"/>
    </row>
    <row r="13" spans="2:10" x14ac:dyDescent="0.2">
      <c r="B13" s="113"/>
      <c r="C13" s="55" t="s">
        <v>111</v>
      </c>
      <c r="D13" s="56" t="s">
        <v>5</v>
      </c>
      <c r="E13" s="56"/>
      <c r="F13" s="57"/>
      <c r="G13" s="58"/>
      <c r="H13" s="58"/>
      <c r="I13" s="58"/>
      <c r="J13" s="301"/>
    </row>
    <row r="14" spans="2:10" x14ac:dyDescent="0.2">
      <c r="B14" s="113"/>
      <c r="C14" s="55"/>
      <c r="D14" s="56"/>
      <c r="E14" s="56"/>
      <c r="F14" s="57"/>
      <c r="G14" s="58"/>
      <c r="H14" s="58"/>
      <c r="I14" s="58"/>
      <c r="J14" s="301"/>
    </row>
    <row r="15" spans="2:10" x14ac:dyDescent="0.2">
      <c r="B15" s="113"/>
      <c r="C15" s="60"/>
      <c r="D15" s="58" t="s">
        <v>263</v>
      </c>
      <c r="E15" s="58"/>
      <c r="F15" s="58"/>
      <c r="G15" s="58"/>
      <c r="H15" s="58"/>
      <c r="I15" s="58"/>
      <c r="J15" s="301"/>
    </row>
    <row r="16" spans="2:10" x14ac:dyDescent="0.2">
      <c r="B16" s="113"/>
      <c r="C16" s="60"/>
      <c r="D16" s="58" t="s">
        <v>101</v>
      </c>
      <c r="E16" s="58"/>
      <c r="F16" s="58"/>
      <c r="G16" s="58"/>
      <c r="H16" s="58"/>
      <c r="I16" s="58"/>
      <c r="J16" s="301"/>
    </row>
    <row r="17" spans="2:10" x14ac:dyDescent="0.2">
      <c r="B17" s="113"/>
      <c r="C17" s="60"/>
      <c r="D17" s="58" t="s">
        <v>98</v>
      </c>
      <c r="E17" s="58"/>
      <c r="F17" s="58"/>
      <c r="G17" s="58"/>
      <c r="H17" s="58"/>
      <c r="I17" s="58"/>
      <c r="J17" s="301"/>
    </row>
    <row r="18" spans="2:10" x14ac:dyDescent="0.2">
      <c r="B18" s="113"/>
      <c r="C18" s="60"/>
      <c r="D18" s="58"/>
      <c r="E18" s="58"/>
      <c r="F18" s="58"/>
      <c r="G18" s="58"/>
      <c r="H18" s="58"/>
      <c r="I18" s="58"/>
      <c r="J18" s="301"/>
    </row>
    <row r="19" spans="2:10" ht="13.15" customHeight="1" x14ac:dyDescent="0.2">
      <c r="B19" s="113"/>
      <c r="C19" s="61"/>
      <c r="D19" s="62" t="s">
        <v>66</v>
      </c>
      <c r="E19" s="62"/>
      <c r="F19" s="58"/>
      <c r="G19" s="320"/>
      <c r="H19" s="47"/>
      <c r="I19" s="58"/>
      <c r="J19" s="301"/>
    </row>
    <row r="20" spans="2:10" hidden="1" x14ac:dyDescent="0.2">
      <c r="B20" s="113"/>
      <c r="C20" s="61"/>
      <c r="D20" s="58" t="s">
        <v>65</v>
      </c>
      <c r="E20" s="62"/>
      <c r="F20" s="58"/>
      <c r="G20" s="245">
        <v>0</v>
      </c>
      <c r="H20" s="47"/>
      <c r="I20" s="58"/>
      <c r="J20" s="301"/>
    </row>
    <row r="21" spans="2:10" x14ac:dyDescent="0.2">
      <c r="B21" s="113"/>
      <c r="C21" s="61"/>
      <c r="D21" s="58" t="s">
        <v>135</v>
      </c>
      <c r="E21" s="58"/>
      <c r="F21" s="58"/>
      <c r="G21" s="245">
        <v>100000</v>
      </c>
      <c r="H21" s="245"/>
      <c r="I21" s="320"/>
      <c r="J21" s="301"/>
    </row>
    <row r="22" spans="2:10" x14ac:dyDescent="0.2">
      <c r="B22" s="113"/>
      <c r="C22" s="61"/>
      <c r="D22" s="58" t="s">
        <v>158</v>
      </c>
      <c r="E22" s="53"/>
      <c r="F22" s="58"/>
      <c r="G22" s="252">
        <v>50000</v>
      </c>
      <c r="H22" s="252">
        <f>SUM(G20:G22)</f>
        <v>150000</v>
      </c>
      <c r="I22" s="320"/>
      <c r="J22" s="301"/>
    </row>
    <row r="23" spans="2:10" x14ac:dyDescent="0.2">
      <c r="B23" s="113"/>
      <c r="C23" s="61"/>
      <c r="D23" s="53"/>
      <c r="E23" s="53"/>
      <c r="F23" s="53"/>
      <c r="G23" s="277"/>
      <c r="H23" s="245"/>
      <c r="I23" s="320"/>
      <c r="J23" s="301"/>
    </row>
    <row r="24" spans="2:10" x14ac:dyDescent="0.2">
      <c r="B24" s="113"/>
      <c r="C24" s="61"/>
      <c r="D24" s="62" t="s">
        <v>95</v>
      </c>
      <c r="E24" s="62"/>
      <c r="F24" s="47"/>
      <c r="G24" s="277"/>
      <c r="H24" s="245"/>
      <c r="I24" s="320"/>
      <c r="J24" s="301"/>
    </row>
    <row r="25" spans="2:10" x14ac:dyDescent="0.2">
      <c r="B25" s="113"/>
      <c r="C25" s="61"/>
      <c r="D25" s="58" t="s">
        <v>96</v>
      </c>
      <c r="E25" s="58"/>
      <c r="F25" s="58"/>
      <c r="G25" s="322">
        <v>909012.72</v>
      </c>
      <c r="H25" s="277"/>
      <c r="I25" s="277"/>
      <c r="J25" s="301"/>
    </row>
    <row r="26" spans="2:10" x14ac:dyDescent="0.2">
      <c r="B26" s="113"/>
      <c r="C26" s="61"/>
      <c r="D26" s="58" t="s">
        <v>97</v>
      </c>
      <c r="E26" s="58"/>
      <c r="F26" s="53"/>
      <c r="G26" s="245">
        <v>38076.080000000002</v>
      </c>
      <c r="H26" s="277"/>
      <c r="I26" s="277"/>
      <c r="J26" s="301"/>
    </row>
    <row r="27" spans="2:10" x14ac:dyDescent="0.2">
      <c r="B27" s="113"/>
      <c r="C27" s="61"/>
      <c r="D27" s="58" t="s">
        <v>106</v>
      </c>
      <c r="E27" s="53"/>
      <c r="F27" s="53"/>
      <c r="G27" s="245">
        <v>1194138.81</v>
      </c>
      <c r="H27" s="245"/>
      <c r="I27" s="320"/>
      <c r="J27" s="301"/>
    </row>
    <row r="28" spans="2:10" x14ac:dyDescent="0.2">
      <c r="B28" s="113"/>
      <c r="C28" s="61"/>
      <c r="D28" s="58" t="s">
        <v>107</v>
      </c>
      <c r="E28" s="58"/>
      <c r="F28" s="53"/>
      <c r="G28" s="245">
        <v>725955.46</v>
      </c>
      <c r="H28" s="245"/>
      <c r="I28" s="320"/>
      <c r="J28" s="301"/>
    </row>
    <row r="29" spans="2:10" x14ac:dyDescent="0.2">
      <c r="B29" s="113"/>
      <c r="C29" s="61"/>
      <c r="D29" s="58" t="s">
        <v>258</v>
      </c>
      <c r="F29" s="53"/>
      <c r="G29" s="252">
        <v>2154775.34</v>
      </c>
      <c r="H29" s="252">
        <f>SUM(G25:G29)</f>
        <v>5021958.41</v>
      </c>
      <c r="I29" s="320"/>
      <c r="J29" s="301"/>
    </row>
    <row r="30" spans="2:10" x14ac:dyDescent="0.2">
      <c r="B30" s="113"/>
      <c r="C30" s="61"/>
      <c r="D30" s="58"/>
      <c r="E30" s="58"/>
      <c r="F30" s="53"/>
      <c r="G30" s="245"/>
      <c r="H30" s="245"/>
      <c r="I30" s="320"/>
      <c r="J30" s="301"/>
    </row>
    <row r="31" spans="2:10" ht="15" thickBot="1" x14ac:dyDescent="0.25">
      <c r="B31" s="113"/>
      <c r="C31" s="61"/>
      <c r="D31" s="58"/>
      <c r="E31" s="58"/>
      <c r="F31" s="53"/>
      <c r="G31" s="245"/>
      <c r="H31" s="323">
        <f>+H29+H22</f>
        <v>5171958.41</v>
      </c>
      <c r="I31" s="320"/>
      <c r="J31" s="301"/>
    </row>
    <row r="32" spans="2:10" ht="15" thickTop="1" x14ac:dyDescent="0.2">
      <c r="B32" s="113"/>
      <c r="C32" s="61"/>
      <c r="D32" s="58"/>
      <c r="E32" s="58"/>
      <c r="F32" s="53"/>
      <c r="G32" s="245"/>
      <c r="H32" s="245"/>
      <c r="I32" s="320"/>
      <c r="J32" s="301"/>
    </row>
    <row r="33" spans="2:10" x14ac:dyDescent="0.2">
      <c r="B33" s="113"/>
      <c r="C33" s="61"/>
      <c r="D33" s="366"/>
      <c r="E33" s="366"/>
      <c r="F33" s="366"/>
      <c r="G33" s="366"/>
      <c r="H33" s="245"/>
      <c r="I33" s="245"/>
      <c r="J33" s="301"/>
    </row>
    <row r="34" spans="2:10" x14ac:dyDescent="0.2">
      <c r="B34" s="113"/>
      <c r="C34" s="61"/>
      <c r="D34" s="58" t="s">
        <v>55</v>
      </c>
      <c r="E34" s="58"/>
      <c r="F34" s="58"/>
      <c r="G34" s="245">
        <v>410711516.97000003</v>
      </c>
      <c r="H34" s="277"/>
      <c r="I34" s="245"/>
      <c r="J34" s="301"/>
    </row>
    <row r="35" spans="2:10" x14ac:dyDescent="0.2">
      <c r="B35" s="113"/>
      <c r="C35" s="61"/>
      <c r="D35" s="58" t="s">
        <v>133</v>
      </c>
      <c r="E35" s="58"/>
      <c r="F35" s="58"/>
      <c r="G35" s="245">
        <v>1630929.57</v>
      </c>
      <c r="H35" s="245"/>
      <c r="I35" s="245"/>
      <c r="J35" s="301"/>
    </row>
    <row r="36" spans="2:10" x14ac:dyDescent="0.2">
      <c r="B36" s="113"/>
      <c r="C36" s="61"/>
      <c r="D36" s="58" t="s">
        <v>132</v>
      </c>
      <c r="E36" s="4"/>
      <c r="F36" s="58"/>
      <c r="G36" s="245">
        <v>358303.21</v>
      </c>
      <c r="H36" s="245"/>
      <c r="I36" s="245"/>
      <c r="J36" s="301"/>
    </row>
    <row r="37" spans="2:10" x14ac:dyDescent="0.2">
      <c r="B37" s="113"/>
      <c r="C37" s="61"/>
      <c r="D37" s="58" t="s">
        <v>149</v>
      </c>
      <c r="E37" s="58"/>
      <c r="F37" s="58"/>
      <c r="G37" s="245">
        <v>1427417.61</v>
      </c>
      <c r="I37" s="245"/>
      <c r="J37" s="302"/>
    </row>
    <row r="38" spans="2:10" x14ac:dyDescent="0.2">
      <c r="B38" s="113"/>
      <c r="C38" s="61"/>
      <c r="D38" s="58" t="s">
        <v>63</v>
      </c>
      <c r="E38" s="53"/>
      <c r="F38" s="58"/>
      <c r="G38" s="245">
        <v>18947597.460000001</v>
      </c>
      <c r="H38" s="245"/>
      <c r="I38" s="245"/>
      <c r="J38" s="302"/>
    </row>
    <row r="39" spans="2:10" x14ac:dyDescent="0.2">
      <c r="B39" s="113"/>
      <c r="C39" s="61"/>
      <c r="D39" s="58" t="s">
        <v>257</v>
      </c>
      <c r="E39" s="366"/>
      <c r="F39" s="366"/>
      <c r="G39" s="252">
        <v>108377.16</v>
      </c>
      <c r="H39" s="252">
        <f>SUM(G34:G39)-1</f>
        <v>433184140.98000002</v>
      </c>
      <c r="I39" s="245"/>
      <c r="J39" s="301"/>
    </row>
    <row r="40" spans="2:10" x14ac:dyDescent="0.2">
      <c r="B40" s="113"/>
      <c r="C40" s="61"/>
      <c r="D40" s="58"/>
      <c r="E40" s="53"/>
      <c r="F40" s="58"/>
      <c r="G40" s="245"/>
      <c r="H40" s="245"/>
      <c r="I40" s="245"/>
      <c r="J40" s="301"/>
    </row>
    <row r="41" spans="2:10" x14ac:dyDescent="0.2">
      <c r="B41" s="113"/>
      <c r="C41" s="61"/>
      <c r="D41" s="4"/>
      <c r="E41" s="53"/>
      <c r="F41" s="58"/>
      <c r="G41" s="245"/>
      <c r="H41" s="245"/>
      <c r="I41" s="245"/>
      <c r="J41" s="301"/>
    </row>
    <row r="42" spans="2:10" x14ac:dyDescent="0.2">
      <c r="B42" s="113"/>
      <c r="C42" s="61"/>
      <c r="D42" s="62" t="s">
        <v>136</v>
      </c>
      <c r="E42" s="62"/>
      <c r="F42" s="53"/>
      <c r="G42" s="245"/>
      <c r="H42" s="245"/>
      <c r="I42" s="245"/>
      <c r="J42" s="301"/>
    </row>
    <row r="43" spans="2:10" hidden="1" x14ac:dyDescent="0.2">
      <c r="B43" s="113"/>
      <c r="C43" s="61"/>
      <c r="D43" s="53" t="s">
        <v>138</v>
      </c>
      <c r="E43" s="53"/>
      <c r="F43" s="53"/>
      <c r="G43" s="245">
        <v>0</v>
      </c>
      <c r="H43" s="245"/>
      <c r="I43" s="245"/>
      <c r="J43" s="301"/>
    </row>
    <row r="44" spans="2:10" x14ac:dyDescent="0.2">
      <c r="B44" s="113"/>
      <c r="C44" s="61"/>
      <c r="D44" s="53" t="s">
        <v>148</v>
      </c>
      <c r="E44" s="53"/>
      <c r="F44" s="53"/>
      <c r="G44" s="245">
        <v>151411478.94999999</v>
      </c>
      <c r="H44" s="245"/>
      <c r="I44" s="277"/>
      <c r="J44" s="301"/>
    </row>
    <row r="45" spans="2:10" x14ac:dyDescent="0.2">
      <c r="B45" s="113"/>
      <c r="C45" s="61"/>
      <c r="D45" s="53" t="s">
        <v>137</v>
      </c>
      <c r="E45" s="53"/>
      <c r="F45" s="53"/>
      <c r="G45" s="252">
        <v>288806146</v>
      </c>
      <c r="H45" s="252">
        <f>SUM(G44:G45)</f>
        <v>440217624.94999999</v>
      </c>
      <c r="I45" s="277"/>
      <c r="J45" s="301"/>
    </row>
    <row r="46" spans="2:10" x14ac:dyDescent="0.2">
      <c r="B46" s="113"/>
      <c r="C46" s="61"/>
      <c r="D46" s="4"/>
      <c r="E46" s="53"/>
      <c r="F46" s="53"/>
      <c r="G46" s="245" t="s">
        <v>139</v>
      </c>
      <c r="H46" s="245"/>
      <c r="I46" s="277"/>
      <c r="J46" s="301"/>
    </row>
    <row r="47" spans="2:10" ht="15" thickBot="1" x14ac:dyDescent="0.25">
      <c r="B47" s="113"/>
      <c r="C47" s="60"/>
      <c r="D47" s="58"/>
      <c r="E47" s="58"/>
      <c r="F47" s="58"/>
      <c r="G47" s="320"/>
      <c r="H47" s="323">
        <f>+H45+H39</f>
        <v>873401765.93000007</v>
      </c>
      <c r="I47" s="277"/>
      <c r="J47" s="301"/>
    </row>
    <row r="48" spans="2:10" ht="15" thickTop="1" x14ac:dyDescent="0.2">
      <c r="B48" s="113"/>
      <c r="C48" s="60"/>
      <c r="D48" s="58"/>
      <c r="E48" s="58"/>
      <c r="F48" s="58"/>
      <c r="G48" s="320"/>
      <c r="H48" s="321"/>
      <c r="I48" s="277"/>
      <c r="J48" s="301"/>
    </row>
    <row r="49" spans="2:10" x14ac:dyDescent="0.2">
      <c r="B49" s="113"/>
      <c r="C49" s="55" t="s">
        <v>174</v>
      </c>
      <c r="D49" s="56" t="s">
        <v>121</v>
      </c>
      <c r="E49" s="56"/>
      <c r="F49" s="58"/>
      <c r="G49" s="320"/>
      <c r="H49" s="321"/>
      <c r="I49" s="277"/>
      <c r="J49" s="301"/>
    </row>
    <row r="50" spans="2:10" ht="10.5" customHeight="1" x14ac:dyDescent="0.2">
      <c r="B50" s="113"/>
      <c r="C50" s="55"/>
      <c r="D50" s="56"/>
      <c r="E50" s="56"/>
      <c r="F50" s="58"/>
      <c r="G50" s="245"/>
      <c r="H50" s="324"/>
      <c r="I50" s="277"/>
      <c r="J50" s="302"/>
    </row>
    <row r="51" spans="2:10" x14ac:dyDescent="0.2">
      <c r="B51" s="113"/>
      <c r="C51" s="55"/>
      <c r="D51" s="58" t="s">
        <v>114</v>
      </c>
      <c r="E51" s="58"/>
      <c r="F51" s="58"/>
      <c r="G51" s="245"/>
      <c r="H51" s="252">
        <v>2797749.18</v>
      </c>
      <c r="I51" s="277"/>
      <c r="J51" s="301"/>
    </row>
    <row r="52" spans="2:10" hidden="1" x14ac:dyDescent="0.2">
      <c r="B52" s="113"/>
      <c r="C52" s="55"/>
      <c r="D52" s="58" t="s">
        <v>9</v>
      </c>
      <c r="E52" s="58"/>
      <c r="F52" s="58"/>
      <c r="G52" s="245"/>
      <c r="H52" s="252">
        <v>0</v>
      </c>
      <c r="I52" s="277"/>
      <c r="J52" s="301"/>
    </row>
    <row r="53" spans="2:10" ht="15" thickBot="1" x14ac:dyDescent="0.25">
      <c r="B53" s="113"/>
      <c r="C53" s="55"/>
      <c r="D53" s="58"/>
      <c r="E53" s="58"/>
      <c r="F53" s="58"/>
      <c r="G53" s="245"/>
      <c r="H53" s="323">
        <f>SUM(H51:H52)</f>
        <v>2797749.18</v>
      </c>
      <c r="I53" s="245"/>
      <c r="J53" s="301"/>
    </row>
    <row r="54" spans="2:10" ht="14.25" customHeight="1" thickTop="1" x14ac:dyDescent="0.2">
      <c r="B54" s="113"/>
      <c r="C54" s="55" t="s">
        <v>175</v>
      </c>
      <c r="D54" s="56" t="s">
        <v>115</v>
      </c>
      <c r="E54" s="56"/>
      <c r="F54" s="58"/>
      <c r="G54" s="320"/>
      <c r="H54" s="321"/>
      <c r="I54" s="320"/>
      <c r="J54" s="301"/>
    </row>
    <row r="55" spans="2:10" ht="13.5" customHeight="1" x14ac:dyDescent="0.2">
      <c r="B55" s="113"/>
      <c r="C55" s="60"/>
      <c r="D55" s="58"/>
      <c r="E55" s="58"/>
      <c r="F55" s="58"/>
      <c r="G55" s="320"/>
      <c r="H55" s="321"/>
      <c r="I55" s="245"/>
      <c r="J55" s="301"/>
    </row>
    <row r="56" spans="2:10" hidden="1" x14ac:dyDescent="0.2">
      <c r="B56" s="113"/>
      <c r="C56" s="60"/>
      <c r="D56" s="58" t="s">
        <v>117</v>
      </c>
      <c r="E56" s="58"/>
      <c r="F56" s="58"/>
      <c r="G56" s="320"/>
      <c r="H56" s="243"/>
      <c r="I56" s="320"/>
      <c r="J56" s="301"/>
    </row>
    <row r="57" spans="2:10" x14ac:dyDescent="0.2">
      <c r="B57" s="113"/>
      <c r="C57" s="60"/>
      <c r="D57" s="58" t="s">
        <v>141</v>
      </c>
      <c r="E57" s="58"/>
      <c r="F57" s="58"/>
      <c r="G57" s="320"/>
      <c r="H57" s="243">
        <v>2342820.79</v>
      </c>
      <c r="I57" s="320"/>
      <c r="J57" s="301"/>
    </row>
    <row r="58" spans="2:10" x14ac:dyDescent="0.2">
      <c r="B58" s="113"/>
      <c r="C58" s="60"/>
      <c r="D58" s="58" t="s">
        <v>196</v>
      </c>
      <c r="E58" s="58"/>
      <c r="F58" s="58"/>
      <c r="G58" s="320"/>
      <c r="H58" s="243">
        <v>36463641.030000001</v>
      </c>
      <c r="I58" s="320"/>
      <c r="J58" s="301"/>
    </row>
    <row r="59" spans="2:10" ht="15" thickBot="1" x14ac:dyDescent="0.25">
      <c r="B59" s="113"/>
      <c r="C59" s="60"/>
      <c r="D59" s="58"/>
      <c r="E59" s="58"/>
      <c r="F59" s="58"/>
      <c r="G59" s="320"/>
      <c r="H59" s="372">
        <f>SUM(H57:H58)</f>
        <v>38806461.82</v>
      </c>
      <c r="I59" s="320"/>
      <c r="J59" s="301"/>
    </row>
    <row r="60" spans="2:10" ht="17.25" customHeight="1" thickTop="1" x14ac:dyDescent="0.2">
      <c r="B60" s="113"/>
      <c r="C60" s="55"/>
      <c r="D60" s="63"/>
      <c r="E60" s="56"/>
      <c r="F60" s="53"/>
      <c r="G60" s="325"/>
      <c r="H60" s="326"/>
      <c r="I60" s="327"/>
      <c r="J60" s="301"/>
    </row>
    <row r="61" spans="2:10" ht="12" customHeight="1" x14ac:dyDescent="0.2">
      <c r="B61" s="113"/>
      <c r="C61" s="55"/>
      <c r="D61" s="56"/>
      <c r="E61" s="56"/>
      <c r="F61" s="53"/>
      <c r="G61" s="325"/>
      <c r="H61" s="326"/>
      <c r="I61" s="327"/>
      <c r="J61" s="301"/>
    </row>
    <row r="62" spans="2:10" x14ac:dyDescent="0.2">
      <c r="B62" s="113"/>
      <c r="C62" s="60"/>
      <c r="D62" s="56" t="s">
        <v>86</v>
      </c>
      <c r="E62" s="56"/>
      <c r="F62" s="107"/>
      <c r="G62" s="245"/>
      <c r="H62" s="328"/>
      <c r="I62" s="320"/>
      <c r="J62" s="301"/>
    </row>
    <row r="63" spans="2:10" x14ac:dyDescent="0.2">
      <c r="B63" s="113"/>
      <c r="C63" s="60"/>
      <c r="D63" s="58"/>
      <c r="E63" s="58"/>
      <c r="F63" s="47"/>
      <c r="G63" s="320"/>
      <c r="H63" s="277"/>
      <c r="I63" s="329"/>
      <c r="J63" s="301"/>
    </row>
    <row r="64" spans="2:10" ht="21.75" customHeight="1" x14ac:dyDescent="0.2">
      <c r="B64" s="113"/>
      <c r="C64" s="55" t="s">
        <v>177</v>
      </c>
      <c r="D64" s="66" t="s">
        <v>264</v>
      </c>
      <c r="E64" s="66"/>
      <c r="F64" s="58"/>
      <c r="G64" s="320"/>
      <c r="H64" s="245"/>
      <c r="I64" s="329"/>
      <c r="J64" s="301"/>
    </row>
    <row r="65" spans="1:10" x14ac:dyDescent="0.2">
      <c r="B65" s="113"/>
      <c r="C65" s="60"/>
      <c r="D65" s="58"/>
      <c r="E65" s="58"/>
      <c r="F65" s="58"/>
      <c r="G65" s="320"/>
      <c r="H65" s="320"/>
      <c r="I65" s="320"/>
      <c r="J65" s="301"/>
    </row>
    <row r="66" spans="1:10" x14ac:dyDescent="0.2">
      <c r="B66" s="113"/>
      <c r="C66" s="109"/>
      <c r="D66" s="401" t="s">
        <v>167</v>
      </c>
      <c r="E66" s="286"/>
      <c r="F66" s="110"/>
      <c r="G66" s="399" t="s">
        <v>168</v>
      </c>
      <c r="H66" s="330" t="s">
        <v>109</v>
      </c>
      <c r="I66" s="331" t="s">
        <v>169</v>
      </c>
      <c r="J66" s="301"/>
    </row>
    <row r="67" spans="1:10" ht="15" thickBot="1" x14ac:dyDescent="0.25">
      <c r="B67" s="113"/>
      <c r="C67" s="111"/>
      <c r="D67" s="402"/>
      <c r="E67" s="287"/>
      <c r="F67" s="70"/>
      <c r="G67" s="400"/>
      <c r="H67" s="332" t="s">
        <v>170</v>
      </c>
      <c r="I67" s="333" t="s">
        <v>171</v>
      </c>
      <c r="J67" s="301"/>
    </row>
    <row r="68" spans="1:10" x14ac:dyDescent="0.2">
      <c r="B68" s="113"/>
      <c r="C68" s="112"/>
      <c r="D68" s="58"/>
      <c r="E68" s="58"/>
      <c r="F68" s="58"/>
      <c r="G68" s="285"/>
      <c r="H68" s="285"/>
      <c r="I68" s="295"/>
      <c r="J68" s="301"/>
    </row>
    <row r="69" spans="1:10" ht="17.25" customHeight="1" x14ac:dyDescent="0.2">
      <c r="B69" s="113"/>
      <c r="C69" s="113" t="s">
        <v>172</v>
      </c>
      <c r="D69" s="58"/>
      <c r="E69" s="58"/>
      <c r="F69" s="53"/>
      <c r="G69" s="245">
        <v>179178600</v>
      </c>
      <c r="H69" s="277">
        <v>0</v>
      </c>
      <c r="I69" s="295">
        <f t="shared" ref="I69:I81" si="0">+G69-H69</f>
        <v>179178600</v>
      </c>
      <c r="J69" s="301"/>
    </row>
    <row r="70" spans="1:10" ht="14.25" customHeight="1" x14ac:dyDescent="0.2">
      <c r="B70" s="113"/>
      <c r="C70" s="113" t="s">
        <v>173</v>
      </c>
      <c r="D70" s="58"/>
      <c r="E70" s="58"/>
      <c r="F70" s="53"/>
      <c r="G70" s="245">
        <v>96009993.140000001</v>
      </c>
      <c r="H70" s="285">
        <v>34960796.049999997</v>
      </c>
      <c r="I70" s="295">
        <f t="shared" si="0"/>
        <v>61049197.090000004</v>
      </c>
      <c r="J70" s="301"/>
    </row>
    <row r="71" spans="1:10" ht="14.25" hidden="1" customHeight="1" x14ac:dyDescent="0.2">
      <c r="B71" s="113"/>
      <c r="C71" s="253" t="s">
        <v>201</v>
      </c>
      <c r="D71" s="58"/>
      <c r="E71" s="58"/>
      <c r="F71" s="53"/>
      <c r="G71" s="245">
        <v>0</v>
      </c>
      <c r="H71" s="285"/>
      <c r="I71" s="295">
        <f t="shared" si="0"/>
        <v>0</v>
      </c>
      <c r="J71" s="301"/>
    </row>
    <row r="72" spans="1:10" ht="14.25" customHeight="1" x14ac:dyDescent="0.2">
      <c r="B72" s="113"/>
      <c r="C72" s="253" t="s">
        <v>232</v>
      </c>
      <c r="D72" s="58"/>
      <c r="E72" s="58"/>
      <c r="F72" s="53"/>
      <c r="G72" s="245">
        <v>127215566.12</v>
      </c>
      <c r="H72" s="277">
        <v>0</v>
      </c>
      <c r="I72" s="295">
        <f t="shared" si="0"/>
        <v>127215566.12</v>
      </c>
      <c r="J72" s="301"/>
    </row>
    <row r="73" spans="1:10" ht="14.25" customHeight="1" x14ac:dyDescent="0.2">
      <c r="B73" s="113"/>
      <c r="C73" s="253" t="s">
        <v>202</v>
      </c>
      <c r="D73" s="58"/>
      <c r="E73" s="58"/>
      <c r="F73" s="53"/>
      <c r="G73" s="245">
        <v>2244000.0299999998</v>
      </c>
      <c r="H73" s="277">
        <v>0</v>
      </c>
      <c r="I73" s="295">
        <f t="shared" si="0"/>
        <v>2244000.0299999998</v>
      </c>
      <c r="J73" s="301"/>
    </row>
    <row r="74" spans="1:10" ht="14.25" hidden="1" customHeight="1" x14ac:dyDescent="0.2">
      <c r="B74" s="113"/>
      <c r="C74" s="253" t="s">
        <v>205</v>
      </c>
      <c r="D74" s="58"/>
      <c r="E74" s="58"/>
      <c r="F74" s="53"/>
      <c r="G74" s="245">
        <v>0</v>
      </c>
      <c r="H74" s="285"/>
      <c r="I74" s="295">
        <f t="shared" si="0"/>
        <v>0</v>
      </c>
      <c r="J74" s="301"/>
    </row>
    <row r="75" spans="1:10" x14ac:dyDescent="0.2">
      <c r="A75" s="5"/>
      <c r="B75" s="113"/>
      <c r="C75" s="253" t="s">
        <v>144</v>
      </c>
      <c r="D75" s="58"/>
      <c r="E75" s="58"/>
      <c r="F75" s="239"/>
      <c r="G75" s="245">
        <v>31887961.740000002</v>
      </c>
      <c r="H75" s="285">
        <v>18325433.710000001</v>
      </c>
      <c r="I75" s="295">
        <f t="shared" si="0"/>
        <v>13562528.030000001</v>
      </c>
      <c r="J75" s="301"/>
    </row>
    <row r="76" spans="1:10" ht="15.75" customHeight="1" x14ac:dyDescent="0.2">
      <c r="B76" s="113"/>
      <c r="C76" s="253" t="s">
        <v>70</v>
      </c>
      <c r="D76" s="58"/>
      <c r="E76" s="58"/>
      <c r="F76" s="53"/>
      <c r="G76" s="245">
        <v>53045477.619999997</v>
      </c>
      <c r="H76" s="285">
        <v>35400370.82</v>
      </c>
      <c r="I76" s="295">
        <f t="shared" si="0"/>
        <v>17645106.799999997</v>
      </c>
      <c r="J76" s="301"/>
    </row>
    <row r="77" spans="1:10" x14ac:dyDescent="0.2">
      <c r="A77" s="5"/>
      <c r="B77" s="113"/>
      <c r="C77" s="253" t="s">
        <v>37</v>
      </c>
      <c r="D77" s="58"/>
      <c r="E77" s="58"/>
      <c r="F77" s="53"/>
      <c r="G77" s="245">
        <v>4621488.09</v>
      </c>
      <c r="H77" s="285">
        <v>3697087.8</v>
      </c>
      <c r="I77" s="295">
        <f t="shared" si="0"/>
        <v>924400.29</v>
      </c>
      <c r="J77" s="301"/>
    </row>
    <row r="78" spans="1:10" hidden="1" x14ac:dyDescent="0.2">
      <c r="A78" s="5"/>
      <c r="B78" s="113"/>
      <c r="C78" s="253" t="s">
        <v>157</v>
      </c>
      <c r="D78" s="58"/>
      <c r="E78" s="58"/>
      <c r="F78" s="53"/>
      <c r="G78" s="245">
        <v>0</v>
      </c>
      <c r="H78" s="285">
        <v>0</v>
      </c>
      <c r="I78" s="295">
        <f t="shared" si="0"/>
        <v>0</v>
      </c>
      <c r="J78" s="301"/>
    </row>
    <row r="79" spans="1:10" hidden="1" x14ac:dyDescent="0.2">
      <c r="A79" s="5"/>
      <c r="B79" s="113"/>
      <c r="C79" s="253" t="s">
        <v>39</v>
      </c>
      <c r="D79" s="58"/>
      <c r="E79" s="58"/>
      <c r="F79" s="53"/>
      <c r="G79" s="245">
        <v>0</v>
      </c>
      <c r="H79" s="285">
        <v>0</v>
      </c>
      <c r="I79" s="295">
        <f t="shared" si="0"/>
        <v>0</v>
      </c>
      <c r="J79" s="301"/>
    </row>
    <row r="80" spans="1:10" x14ac:dyDescent="0.2">
      <c r="B80" s="113"/>
      <c r="C80" s="253" t="s">
        <v>162</v>
      </c>
      <c r="D80" s="58"/>
      <c r="E80" s="58"/>
      <c r="F80" s="53"/>
      <c r="G80" s="245">
        <v>30177557.149999999</v>
      </c>
      <c r="H80" s="285">
        <v>20442310.870000001</v>
      </c>
      <c r="I80" s="295">
        <f t="shared" si="0"/>
        <v>9735246.2799999975</v>
      </c>
      <c r="J80" s="301"/>
    </row>
    <row r="81" spans="2:10" x14ac:dyDescent="0.2">
      <c r="B81" s="113"/>
      <c r="C81" s="113" t="s">
        <v>87</v>
      </c>
      <c r="D81" s="58"/>
      <c r="E81" s="58"/>
      <c r="F81" s="53"/>
      <c r="G81" s="245">
        <v>62020997.210000001</v>
      </c>
      <c r="H81" s="285">
        <v>53868563.020000003</v>
      </c>
      <c r="I81" s="295">
        <f t="shared" si="0"/>
        <v>8152434.1899999976</v>
      </c>
      <c r="J81" s="301"/>
    </row>
    <row r="82" spans="2:10" x14ac:dyDescent="0.2">
      <c r="B82" s="113"/>
      <c r="C82" s="113" t="s">
        <v>128</v>
      </c>
      <c r="D82" s="58"/>
      <c r="E82" s="58"/>
      <c r="F82" s="53"/>
      <c r="G82" s="252">
        <v>17555902.220000003</v>
      </c>
      <c r="H82" s="334">
        <v>10904711.75</v>
      </c>
      <c r="I82" s="295">
        <f>+G82-H82-0.56</f>
        <v>6651189.9100000029</v>
      </c>
      <c r="J82" s="301"/>
    </row>
    <row r="83" spans="2:10" ht="15" thickBot="1" x14ac:dyDescent="0.25">
      <c r="B83" s="113"/>
      <c r="C83" s="114"/>
      <c r="D83" s="53"/>
      <c r="E83" s="58"/>
      <c r="F83" s="53"/>
      <c r="G83" s="335">
        <f>SUM(G69:G82)</f>
        <v>603957543.31999993</v>
      </c>
      <c r="H83" s="335">
        <f>SUM(H70:H82)</f>
        <v>177599274.02000001</v>
      </c>
      <c r="I83" s="336">
        <f>SUM(I69:I82)</f>
        <v>426358268.74000001</v>
      </c>
      <c r="J83" s="301"/>
    </row>
    <row r="84" spans="2:10" ht="15" thickTop="1" x14ac:dyDescent="0.2">
      <c r="B84" s="113"/>
      <c r="C84" s="115"/>
      <c r="D84" s="104"/>
      <c r="E84" s="116"/>
      <c r="F84" s="116"/>
      <c r="G84" s="334"/>
      <c r="H84" s="334"/>
      <c r="I84" s="337"/>
      <c r="J84" s="301"/>
    </row>
    <row r="85" spans="2:10" x14ac:dyDescent="0.2">
      <c r="B85" s="113"/>
      <c r="C85" s="53"/>
      <c r="D85" s="53"/>
      <c r="E85" s="58"/>
      <c r="F85" s="58"/>
      <c r="G85" s="285"/>
      <c r="H85" s="285"/>
      <c r="I85" s="285"/>
      <c r="J85" s="301"/>
    </row>
    <row r="86" spans="2:10" x14ac:dyDescent="0.2">
      <c r="B86" s="113"/>
      <c r="C86" s="53"/>
      <c r="D86" s="53"/>
      <c r="E86" s="58"/>
      <c r="F86" s="58"/>
      <c r="G86" s="285"/>
      <c r="H86" s="270"/>
      <c r="I86" s="285"/>
      <c r="J86" s="301"/>
    </row>
    <row r="87" spans="2:10" x14ac:dyDescent="0.2">
      <c r="B87" s="314"/>
      <c r="C87" s="104"/>
      <c r="D87" s="104"/>
      <c r="E87" s="116"/>
      <c r="F87" s="116"/>
      <c r="G87" s="334"/>
      <c r="H87" s="334"/>
      <c r="I87" s="334"/>
      <c r="J87" s="315"/>
    </row>
    <row r="88" spans="2:10" ht="18" customHeight="1" x14ac:dyDescent="0.2">
      <c r="B88" s="113"/>
      <c r="C88" s="58"/>
      <c r="D88" s="102" t="s">
        <v>230</v>
      </c>
      <c r="E88" s="102"/>
      <c r="F88" s="102"/>
      <c r="G88" s="338"/>
      <c r="H88" s="339"/>
      <c r="I88" s="339"/>
      <c r="J88" s="301"/>
    </row>
    <row r="89" spans="2:10" x14ac:dyDescent="0.2">
      <c r="B89" s="113"/>
      <c r="C89" s="58"/>
      <c r="D89" s="102" t="s">
        <v>207</v>
      </c>
      <c r="E89" s="102"/>
      <c r="F89" s="102"/>
      <c r="G89" s="338"/>
      <c r="H89" s="339"/>
      <c r="I89" s="339"/>
      <c r="J89" s="301"/>
    </row>
    <row r="90" spans="2:10" x14ac:dyDescent="0.2">
      <c r="B90" s="114"/>
      <c r="C90" s="53"/>
      <c r="D90" s="126" t="s">
        <v>231</v>
      </c>
      <c r="E90" s="303"/>
      <c r="F90" s="304"/>
      <c r="G90" s="339"/>
      <c r="H90" s="339"/>
      <c r="I90" s="339"/>
      <c r="J90" s="305"/>
    </row>
    <row r="91" spans="2:10" x14ac:dyDescent="0.2">
      <c r="B91" s="114"/>
      <c r="C91" s="53"/>
      <c r="D91" s="102" t="s">
        <v>228</v>
      </c>
      <c r="E91" s="102"/>
      <c r="F91" s="102"/>
      <c r="G91" s="338"/>
      <c r="H91" s="339"/>
      <c r="I91" s="339"/>
      <c r="J91" s="305"/>
    </row>
    <row r="92" spans="2:10" x14ac:dyDescent="0.2">
      <c r="B92" s="114"/>
      <c r="C92" s="53"/>
      <c r="D92" s="102" t="s">
        <v>229</v>
      </c>
      <c r="E92" s="102"/>
      <c r="F92" s="102"/>
      <c r="G92" s="338"/>
      <c r="H92" s="339"/>
      <c r="I92" s="339"/>
      <c r="J92" s="305"/>
    </row>
    <row r="93" spans="2:10" x14ac:dyDescent="0.2">
      <c r="B93" s="114"/>
      <c r="C93" s="53"/>
      <c r="D93" s="102" t="s">
        <v>53</v>
      </c>
      <c r="E93" s="102"/>
      <c r="F93" s="102"/>
      <c r="G93" s="338"/>
      <c r="H93" s="339"/>
      <c r="I93" s="339"/>
      <c r="J93" s="305"/>
    </row>
    <row r="94" spans="2:10" x14ac:dyDescent="0.2">
      <c r="B94" s="114"/>
      <c r="C94" s="42"/>
      <c r="D94" s="53"/>
      <c r="E94" s="53"/>
      <c r="F94" s="42"/>
      <c r="G94" s="340"/>
      <c r="H94" s="277"/>
      <c r="I94" s="277"/>
      <c r="J94" s="305"/>
    </row>
    <row r="95" spans="2:10" x14ac:dyDescent="0.2">
      <c r="B95" s="114"/>
      <c r="C95" s="46" t="s">
        <v>166</v>
      </c>
      <c r="D95" s="46" t="s">
        <v>54</v>
      </c>
      <c r="E95" s="46"/>
      <c r="F95" s="42"/>
      <c r="G95" s="341"/>
      <c r="H95" s="277"/>
      <c r="I95" s="341"/>
      <c r="J95" s="305"/>
    </row>
    <row r="96" spans="2:10" ht="15" thickBot="1" x14ac:dyDescent="0.25">
      <c r="B96" s="114"/>
      <c r="C96" s="42"/>
      <c r="D96" s="42"/>
      <c r="E96" s="42"/>
      <c r="F96" s="42"/>
      <c r="G96" s="341"/>
      <c r="H96" s="341"/>
      <c r="I96" s="341"/>
      <c r="J96" s="305"/>
    </row>
    <row r="97" spans="2:10" ht="21" customHeight="1" thickBot="1" x14ac:dyDescent="0.25">
      <c r="B97" s="114"/>
      <c r="C97" s="42"/>
      <c r="D97" s="72" t="s">
        <v>167</v>
      </c>
      <c r="E97" s="73" t="s">
        <v>88</v>
      </c>
      <c r="F97" s="73" t="s">
        <v>155</v>
      </c>
      <c r="G97" s="342" t="s">
        <v>156</v>
      </c>
      <c r="H97" s="343" t="s">
        <v>52</v>
      </c>
      <c r="I97" s="344" t="s">
        <v>206</v>
      </c>
      <c r="J97" s="305"/>
    </row>
    <row r="98" spans="2:10" ht="9" customHeight="1" x14ac:dyDescent="0.2">
      <c r="B98" s="114"/>
      <c r="C98" s="42"/>
      <c r="D98" s="103"/>
      <c r="E98" s="117"/>
      <c r="F98" s="117"/>
      <c r="G98" s="345"/>
      <c r="H98" s="345"/>
      <c r="I98" s="346"/>
      <c r="J98" s="305"/>
    </row>
    <row r="99" spans="2:10" ht="14.25" customHeight="1" x14ac:dyDescent="0.2">
      <c r="B99" s="114"/>
      <c r="C99" s="42"/>
      <c r="D99" s="42"/>
      <c r="E99" s="42"/>
      <c r="F99" s="42"/>
      <c r="G99" s="277"/>
      <c r="H99" s="277"/>
      <c r="I99" s="341"/>
      <c r="J99" s="305"/>
    </row>
    <row r="100" spans="2:10" ht="14.25" customHeight="1" x14ac:dyDescent="0.2">
      <c r="B100" s="114"/>
      <c r="C100" s="42"/>
      <c r="D100" s="42" t="s">
        <v>161</v>
      </c>
      <c r="E100" s="123">
        <v>97238880</v>
      </c>
      <c r="F100" s="75">
        <v>83697100</v>
      </c>
      <c r="G100" s="276">
        <v>-30801220</v>
      </c>
      <c r="H100" s="285">
        <v>14896456</v>
      </c>
      <c r="I100" s="285">
        <v>-586736</v>
      </c>
      <c r="J100" s="305"/>
    </row>
    <row r="101" spans="2:10" x14ac:dyDescent="0.2">
      <c r="B101" s="114"/>
      <c r="C101" s="42"/>
      <c r="D101" s="42" t="s">
        <v>180</v>
      </c>
      <c r="E101" s="123">
        <v>70888238</v>
      </c>
      <c r="F101" s="75">
        <v>15435455</v>
      </c>
      <c r="G101" s="285">
        <v>28381266</v>
      </c>
      <c r="H101" s="334">
        <v>2179622</v>
      </c>
      <c r="I101" s="334">
        <v>-9830956</v>
      </c>
      <c r="J101" s="305"/>
    </row>
    <row r="102" spans="2:10" ht="15" thickBot="1" x14ac:dyDescent="0.25">
      <c r="B102" s="114"/>
      <c r="C102" s="42"/>
      <c r="D102" s="45" t="s">
        <v>181</v>
      </c>
      <c r="E102" s="124">
        <f>SUM(E100:E101)</f>
        <v>168127118</v>
      </c>
      <c r="F102" s="76">
        <f>SUM(F100:F101)</f>
        <v>99132555</v>
      </c>
      <c r="G102" s="347">
        <f>SUM(G98:G101)</f>
        <v>-2419954</v>
      </c>
      <c r="H102" s="348">
        <f>SUM(H100:H101)</f>
        <v>17076078</v>
      </c>
      <c r="I102" s="349">
        <f>SUM(I100:I101)</f>
        <v>-10417692</v>
      </c>
      <c r="J102" s="306"/>
    </row>
    <row r="103" spans="2:10" ht="18.75" customHeight="1" thickTop="1" thickBot="1" x14ac:dyDescent="0.25">
      <c r="B103" s="114"/>
      <c r="C103" s="42"/>
      <c r="D103" s="42"/>
      <c r="E103" s="42"/>
      <c r="F103" s="42"/>
      <c r="G103" s="341"/>
      <c r="H103" s="341"/>
      <c r="I103" s="277"/>
      <c r="J103" s="305"/>
    </row>
    <row r="104" spans="2:10" ht="15" thickBot="1" x14ac:dyDescent="0.25">
      <c r="B104" s="114"/>
      <c r="C104" s="42"/>
      <c r="D104" s="72" t="s">
        <v>167</v>
      </c>
      <c r="E104" s="74" t="s">
        <v>183</v>
      </c>
      <c r="F104" s="103"/>
      <c r="G104" s="350"/>
      <c r="H104" s="350"/>
      <c r="I104" s="351"/>
      <c r="J104" s="305"/>
    </row>
    <row r="105" spans="2:10" ht="18" customHeight="1" x14ac:dyDescent="0.2">
      <c r="B105" s="114"/>
      <c r="C105" s="42"/>
      <c r="D105" s="103"/>
      <c r="E105" s="117"/>
      <c r="F105" s="103"/>
      <c r="G105" s="277"/>
      <c r="H105" s="277"/>
      <c r="I105" s="352"/>
      <c r="J105" s="305"/>
    </row>
    <row r="106" spans="2:10" ht="14.25" customHeight="1" x14ac:dyDescent="0.2">
      <c r="B106" s="114"/>
      <c r="C106" s="42"/>
      <c r="D106" s="42" t="s">
        <v>161</v>
      </c>
      <c r="E106" s="256">
        <f>SUM(F100:I100)</f>
        <v>67205600</v>
      </c>
      <c r="F106" s="75"/>
      <c r="G106" s="276"/>
      <c r="H106" s="277"/>
      <c r="I106" s="285"/>
      <c r="J106" s="305"/>
    </row>
    <row r="107" spans="2:10" x14ac:dyDescent="0.2">
      <c r="B107" s="114"/>
      <c r="C107" s="42"/>
      <c r="D107" s="42" t="s">
        <v>180</v>
      </c>
      <c r="E107" s="256">
        <f>SUM(F101:I101)</f>
        <v>36165387</v>
      </c>
      <c r="F107" s="75"/>
      <c r="G107" s="285"/>
      <c r="H107" s="277"/>
      <c r="I107" s="285"/>
      <c r="J107" s="305"/>
    </row>
    <row r="108" spans="2:10" ht="15" thickBot="1" x14ac:dyDescent="0.25">
      <c r="B108" s="114"/>
      <c r="C108" s="42"/>
      <c r="D108" s="45" t="s">
        <v>181</v>
      </c>
      <c r="E108" s="124">
        <f>SUM(E106:E107)</f>
        <v>103370987</v>
      </c>
      <c r="F108" s="125"/>
      <c r="G108" s="353"/>
      <c r="H108" s="325"/>
      <c r="I108" s="354"/>
      <c r="J108" s="306"/>
    </row>
    <row r="109" spans="2:10" ht="15" thickTop="1" x14ac:dyDescent="0.2">
      <c r="B109" s="114"/>
      <c r="C109" s="42"/>
      <c r="D109" s="45"/>
      <c r="E109" s="246"/>
      <c r="F109" s="125"/>
      <c r="G109" s="353"/>
      <c r="H109" s="325"/>
      <c r="I109" s="354"/>
      <c r="J109" s="306"/>
    </row>
    <row r="110" spans="2:10" x14ac:dyDescent="0.2">
      <c r="B110" s="114"/>
      <c r="C110" s="42"/>
      <c r="D110" s="45"/>
      <c r="E110" s="246"/>
      <c r="F110" s="257"/>
      <c r="G110" s="353"/>
      <c r="H110" s="325"/>
      <c r="I110" s="354"/>
      <c r="J110" s="306"/>
    </row>
    <row r="111" spans="2:10" x14ac:dyDescent="0.2">
      <c r="B111" s="114"/>
      <c r="C111" s="46" t="s">
        <v>203</v>
      </c>
      <c r="D111" s="247" t="s">
        <v>233</v>
      </c>
      <c r="E111" s="247"/>
      <c r="F111" s="125"/>
      <c r="G111" s="353"/>
      <c r="H111" s="325"/>
      <c r="I111" s="354"/>
      <c r="J111" s="306"/>
    </row>
    <row r="112" spans="2:10" ht="6.75" customHeight="1" x14ac:dyDescent="0.2">
      <c r="B112" s="114"/>
      <c r="C112" s="42"/>
      <c r="D112" s="45"/>
      <c r="E112" s="246"/>
      <c r="F112" s="125"/>
      <c r="G112" s="353"/>
      <c r="H112" s="325"/>
      <c r="I112" s="354"/>
      <c r="J112" s="306"/>
    </row>
    <row r="113" spans="1:10" x14ac:dyDescent="0.2">
      <c r="B113" s="114"/>
      <c r="C113" s="42"/>
      <c r="D113" s="102" t="s">
        <v>240</v>
      </c>
      <c r="E113" s="248"/>
      <c r="F113" s="85"/>
      <c r="G113" s="355"/>
      <c r="H113" s="277"/>
      <c r="I113" s="354"/>
      <c r="J113" s="306"/>
    </row>
    <row r="114" spans="1:10" x14ac:dyDescent="0.2">
      <c r="B114" s="114"/>
      <c r="C114" s="46"/>
      <c r="D114" s="102"/>
      <c r="E114" s="42"/>
      <c r="F114" s="42"/>
      <c r="G114" s="355"/>
      <c r="H114" s="355"/>
      <c r="I114" s="277"/>
      <c r="J114" s="305"/>
    </row>
    <row r="115" spans="1:10" x14ac:dyDescent="0.2">
      <c r="B115" s="114"/>
      <c r="C115" s="46"/>
      <c r="D115" s="42"/>
      <c r="E115" s="42"/>
      <c r="F115" s="42"/>
      <c r="G115" s="355"/>
      <c r="H115" s="355"/>
      <c r="I115" s="277"/>
      <c r="J115" s="305"/>
    </row>
    <row r="116" spans="1:10" x14ac:dyDescent="0.2">
      <c r="B116" s="114"/>
      <c r="C116" s="42"/>
      <c r="D116" s="56" t="s">
        <v>4</v>
      </c>
      <c r="E116" s="56"/>
      <c r="F116" s="57"/>
      <c r="G116" s="277"/>
      <c r="H116" s="355"/>
      <c r="I116" s="285"/>
      <c r="J116" s="305"/>
    </row>
    <row r="117" spans="1:10" x14ac:dyDescent="0.2">
      <c r="B117" s="114"/>
      <c r="C117" s="42"/>
      <c r="D117" s="53"/>
      <c r="E117" s="53"/>
      <c r="F117" s="53"/>
      <c r="G117" s="277"/>
      <c r="H117" s="277"/>
      <c r="I117" s="356"/>
      <c r="J117" s="305"/>
    </row>
    <row r="118" spans="1:10" x14ac:dyDescent="0.2">
      <c r="B118" s="114"/>
      <c r="C118" s="55" t="s">
        <v>84</v>
      </c>
      <c r="D118" s="64" t="s">
        <v>265</v>
      </c>
      <c r="E118" s="64"/>
      <c r="F118" s="53"/>
      <c r="G118" s="277"/>
      <c r="H118" s="277"/>
      <c r="I118" s="288"/>
      <c r="J118" s="307"/>
    </row>
    <row r="119" spans="1:10" x14ac:dyDescent="0.2">
      <c r="B119" s="114"/>
      <c r="C119" s="53"/>
      <c r="D119" s="64"/>
      <c r="E119" s="64"/>
      <c r="F119" s="53"/>
      <c r="G119" s="277"/>
      <c r="H119" s="277"/>
      <c r="I119" s="288"/>
      <c r="J119" s="307"/>
    </row>
    <row r="120" spans="1:10" x14ac:dyDescent="0.2">
      <c r="B120" s="114"/>
      <c r="C120" s="53"/>
      <c r="D120" s="64"/>
      <c r="E120" s="64"/>
      <c r="F120" s="53" t="s">
        <v>61</v>
      </c>
      <c r="G120" s="277"/>
      <c r="H120" s="276">
        <v>1070707.45</v>
      </c>
      <c r="I120" s="288"/>
      <c r="J120" s="307"/>
    </row>
    <row r="121" spans="1:10" x14ac:dyDescent="0.2">
      <c r="B121" s="114"/>
      <c r="C121" s="53"/>
      <c r="D121" s="64"/>
      <c r="E121" s="53"/>
      <c r="F121" s="53" t="s">
        <v>62</v>
      </c>
      <c r="G121" s="357"/>
      <c r="H121" s="280">
        <v>24129016.449999999</v>
      </c>
      <c r="I121" s="288"/>
      <c r="J121" s="307"/>
    </row>
    <row r="122" spans="1:10" ht="14.25" customHeight="1" thickBot="1" x14ac:dyDescent="0.25">
      <c r="B122" s="114"/>
      <c r="C122" s="53"/>
      <c r="D122" s="53"/>
      <c r="E122" s="53"/>
      <c r="F122" s="53"/>
      <c r="G122" s="358" t="s">
        <v>113</v>
      </c>
      <c r="H122" s="359">
        <f>SUM(H120:H121)</f>
        <v>25199723.899999999</v>
      </c>
      <c r="I122" s="288"/>
      <c r="J122" s="307"/>
    </row>
    <row r="123" spans="1:10" ht="15.75" customHeight="1" thickTop="1" x14ac:dyDescent="0.2">
      <c r="B123" s="114"/>
      <c r="C123" s="53"/>
      <c r="D123" s="53"/>
      <c r="E123" s="53"/>
      <c r="F123" s="53"/>
      <c r="G123" s="358"/>
      <c r="H123" s="360"/>
      <c r="I123" s="288"/>
      <c r="J123" s="307"/>
    </row>
    <row r="124" spans="1:10" ht="15.75" customHeight="1" x14ac:dyDescent="0.2">
      <c r="B124" s="114"/>
      <c r="C124" s="53"/>
      <c r="D124" s="56" t="s">
        <v>129</v>
      </c>
      <c r="E124" s="56"/>
      <c r="F124" s="53"/>
      <c r="G124" s="358"/>
      <c r="H124" s="360"/>
      <c r="I124" s="288"/>
      <c r="J124" s="307"/>
    </row>
    <row r="125" spans="1:10" x14ac:dyDescent="0.2">
      <c r="A125" s="4"/>
      <c r="B125" s="114"/>
      <c r="C125" s="53"/>
      <c r="D125" s="53"/>
      <c r="E125" s="53"/>
      <c r="F125" s="53"/>
      <c r="G125" s="358"/>
      <c r="H125" s="360"/>
      <c r="I125" s="288"/>
      <c r="J125" s="307"/>
    </row>
    <row r="126" spans="1:10" x14ac:dyDescent="0.2">
      <c r="B126" s="114"/>
      <c r="C126" s="55" t="s">
        <v>112</v>
      </c>
      <c r="D126" s="78" t="s">
        <v>266</v>
      </c>
      <c r="E126" s="78"/>
      <c r="F126" s="64"/>
      <c r="G126" s="358"/>
      <c r="H126" s="360"/>
      <c r="I126" s="288"/>
      <c r="J126" s="307"/>
    </row>
    <row r="127" spans="1:10" x14ac:dyDescent="0.2">
      <c r="B127" s="114"/>
      <c r="C127" s="53"/>
      <c r="D127" s="64"/>
      <c r="E127" s="64"/>
      <c r="F127" s="64"/>
      <c r="G127" s="358"/>
      <c r="H127" s="360"/>
      <c r="I127" s="288"/>
      <c r="J127" s="307"/>
    </row>
    <row r="128" spans="1:10" ht="15" customHeight="1" x14ac:dyDescent="0.2">
      <c r="B128" s="114"/>
      <c r="C128" s="53"/>
      <c r="D128" s="64"/>
      <c r="E128" s="64"/>
      <c r="F128" s="64"/>
      <c r="G128" s="358"/>
      <c r="H128" s="360"/>
      <c r="I128" s="288"/>
      <c r="J128" s="307"/>
    </row>
    <row r="129" spans="2:10" ht="14.25" customHeight="1" x14ac:dyDescent="0.2">
      <c r="B129" s="114"/>
      <c r="C129" s="53"/>
      <c r="D129" s="4"/>
      <c r="E129" s="53"/>
      <c r="F129" s="53" t="s">
        <v>237</v>
      </c>
      <c r="G129" s="358"/>
      <c r="H129" s="276">
        <v>1701227859</v>
      </c>
      <c r="I129" s="288"/>
      <c r="J129" s="307"/>
    </row>
    <row r="130" spans="2:10" hidden="1" x14ac:dyDescent="0.2">
      <c r="B130" s="114"/>
      <c r="C130" s="53"/>
      <c r="D130" s="53" t="s">
        <v>150</v>
      </c>
      <c r="E130" s="53"/>
      <c r="F130" s="53"/>
      <c r="G130" s="358"/>
      <c r="H130" s="276"/>
      <c r="I130" s="288"/>
      <c r="J130" s="307"/>
    </row>
    <row r="131" spans="2:10" ht="14.25" hidden="1" customHeight="1" x14ac:dyDescent="0.2">
      <c r="B131" s="114"/>
      <c r="C131" s="53"/>
      <c r="D131" s="53" t="s">
        <v>130</v>
      </c>
      <c r="E131" s="53"/>
      <c r="F131" s="53"/>
      <c r="G131" s="361"/>
      <c r="H131" s="276"/>
      <c r="I131" s="288"/>
      <c r="J131" s="307"/>
    </row>
    <row r="132" spans="2:10" ht="14.25" hidden="1" customHeight="1" x14ac:dyDescent="0.2">
      <c r="B132" s="114"/>
      <c r="C132" s="53"/>
      <c r="D132" s="53" t="s">
        <v>145</v>
      </c>
      <c r="E132" s="53"/>
      <c r="F132" s="53"/>
      <c r="G132" s="361"/>
      <c r="H132" s="280"/>
      <c r="I132" s="288"/>
      <c r="J132" s="307"/>
    </row>
    <row r="133" spans="2:10" ht="15" thickBot="1" x14ac:dyDescent="0.25">
      <c r="B133" s="114"/>
      <c r="C133" s="53"/>
      <c r="D133" s="64"/>
      <c r="E133" s="53"/>
      <c r="F133" s="64" t="s">
        <v>131</v>
      </c>
      <c r="G133" s="358"/>
      <c r="H133" s="362">
        <f>SUM(H129:H132)</f>
        <v>1701227859</v>
      </c>
      <c r="I133" s="288"/>
      <c r="J133" s="307"/>
    </row>
    <row r="134" spans="2:10" ht="15.75" thickTop="1" thickBot="1" x14ac:dyDescent="0.25">
      <c r="B134" s="308"/>
      <c r="C134" s="81"/>
      <c r="D134" s="82"/>
      <c r="E134" s="82"/>
      <c r="F134" s="82"/>
      <c r="G134" s="363"/>
      <c r="H134" s="359"/>
      <c r="I134" s="364"/>
      <c r="J134" s="309"/>
    </row>
    <row r="135" spans="2:10" ht="21" customHeight="1" thickTop="1" x14ac:dyDescent="0.2">
      <c r="B135" s="114"/>
      <c r="C135" s="55" t="s">
        <v>116</v>
      </c>
      <c r="D135" s="56" t="s">
        <v>122</v>
      </c>
      <c r="E135" s="56"/>
      <c r="F135" s="53"/>
      <c r="G135" s="358"/>
      <c r="H135" s="360"/>
      <c r="I135" s="288"/>
      <c r="J135" s="307"/>
    </row>
    <row r="136" spans="2:10" x14ac:dyDescent="0.2">
      <c r="B136" s="114"/>
      <c r="C136" s="53"/>
      <c r="D136" s="56"/>
      <c r="E136" s="56"/>
      <c r="F136" s="53"/>
      <c r="G136" s="358"/>
      <c r="H136" s="360"/>
      <c r="I136" s="288"/>
      <c r="J136" s="307"/>
    </row>
    <row r="137" spans="2:10" ht="20.25" customHeight="1" x14ac:dyDescent="0.2">
      <c r="B137" s="114"/>
      <c r="C137" s="4"/>
      <c r="D137" s="78" t="s">
        <v>267</v>
      </c>
      <c r="E137" s="78"/>
      <c r="F137" s="64"/>
      <c r="G137" s="358"/>
      <c r="H137" s="360"/>
      <c r="I137" s="288"/>
      <c r="J137" s="307"/>
    </row>
    <row r="138" spans="2:10" x14ac:dyDescent="0.2">
      <c r="B138" s="114"/>
      <c r="C138" s="55"/>
      <c r="D138" s="64"/>
      <c r="E138" s="64"/>
      <c r="F138" s="64"/>
      <c r="G138" s="358"/>
      <c r="H138" s="360"/>
      <c r="I138" s="288"/>
      <c r="J138" s="307"/>
    </row>
    <row r="139" spans="2:10" x14ac:dyDescent="0.2">
      <c r="B139" s="114"/>
      <c r="C139" s="53"/>
      <c r="D139" s="64"/>
      <c r="E139" s="64"/>
      <c r="F139" s="4"/>
      <c r="G139" s="358"/>
      <c r="H139" s="360"/>
      <c r="I139" s="354"/>
      <c r="J139" s="307"/>
    </row>
    <row r="140" spans="2:10" x14ac:dyDescent="0.2">
      <c r="B140" s="114"/>
      <c r="C140" s="53"/>
      <c r="D140" s="69" t="s">
        <v>126</v>
      </c>
      <c r="E140" s="69"/>
      <c r="F140" s="69"/>
      <c r="G140" s="365"/>
      <c r="H140" s="285">
        <v>6748830.0599999996</v>
      </c>
      <c r="I140" s="354"/>
      <c r="J140" s="307"/>
    </row>
    <row r="141" spans="2:10" x14ac:dyDescent="0.2">
      <c r="B141" s="114"/>
      <c r="C141" s="53"/>
      <c r="D141" s="69" t="s">
        <v>110</v>
      </c>
      <c r="E141" s="69"/>
      <c r="F141" s="69"/>
      <c r="G141" s="365"/>
      <c r="H141" s="276">
        <v>573414.82000000007</v>
      </c>
      <c r="I141" s="354"/>
      <c r="J141" s="307"/>
    </row>
    <row r="142" spans="2:10" x14ac:dyDescent="0.2">
      <c r="B142" s="114"/>
      <c r="C142" s="53"/>
      <c r="D142" s="69" t="s">
        <v>108</v>
      </c>
      <c r="E142" s="69"/>
      <c r="F142" s="69"/>
      <c r="G142" s="365"/>
      <c r="H142" s="285">
        <v>19506531.379999999</v>
      </c>
      <c r="I142" s="277"/>
      <c r="J142" s="307"/>
    </row>
    <row r="143" spans="2:10" hidden="1" x14ac:dyDescent="0.2">
      <c r="B143" s="114"/>
      <c r="C143" s="53"/>
      <c r="D143" s="69" t="s">
        <v>242</v>
      </c>
      <c r="E143" s="69"/>
      <c r="F143" s="69"/>
      <c r="G143" s="365"/>
      <c r="H143" s="276">
        <v>0</v>
      </c>
      <c r="I143" s="277"/>
      <c r="J143" s="307"/>
    </row>
    <row r="144" spans="2:10" hidden="1" x14ac:dyDescent="0.2">
      <c r="B144" s="114"/>
      <c r="C144" s="53"/>
      <c r="D144" s="69" t="s">
        <v>85</v>
      </c>
      <c r="E144" s="69"/>
      <c r="F144" s="69"/>
      <c r="G144" s="365"/>
      <c r="H144" s="285">
        <v>0</v>
      </c>
      <c r="I144" s="277"/>
      <c r="J144" s="307"/>
    </row>
    <row r="145" spans="2:10" hidden="1" x14ac:dyDescent="0.2">
      <c r="B145" s="114"/>
      <c r="C145" s="53"/>
      <c r="D145" s="69" t="s">
        <v>198</v>
      </c>
      <c r="E145" s="69"/>
      <c r="F145" s="69"/>
      <c r="G145" s="365"/>
      <c r="H145" s="285">
        <v>0</v>
      </c>
      <c r="I145" s="277"/>
      <c r="J145" s="307"/>
    </row>
    <row r="146" spans="2:10" x14ac:dyDescent="0.2">
      <c r="B146" s="114"/>
      <c r="C146" s="53"/>
      <c r="D146" s="83" t="s">
        <v>146</v>
      </c>
      <c r="E146" s="83"/>
      <c r="F146" s="69"/>
      <c r="G146" s="365"/>
      <c r="H146" s="276">
        <v>109344554.61</v>
      </c>
      <c r="I146" s="277"/>
      <c r="J146" s="307"/>
    </row>
    <row r="147" spans="2:10" hidden="1" x14ac:dyDescent="0.2">
      <c r="B147" s="114"/>
      <c r="C147" s="53"/>
      <c r="D147" s="69" t="s">
        <v>19</v>
      </c>
      <c r="E147" s="69"/>
      <c r="F147" s="69"/>
      <c r="G147" s="365"/>
      <c r="H147" s="276">
        <v>0</v>
      </c>
      <c r="I147" s="277"/>
      <c r="J147" s="307"/>
    </row>
    <row r="148" spans="2:10" x14ac:dyDescent="0.2">
      <c r="B148" s="114"/>
      <c r="C148" s="53"/>
      <c r="D148" s="83" t="s">
        <v>241</v>
      </c>
      <c r="E148" s="83"/>
      <c r="F148" s="69"/>
      <c r="G148" s="365"/>
      <c r="H148" s="276">
        <v>2797400</v>
      </c>
      <c r="I148" s="277"/>
      <c r="J148" s="307"/>
    </row>
    <row r="149" spans="2:10" ht="15" thickBot="1" x14ac:dyDescent="0.25">
      <c r="B149" s="114"/>
      <c r="C149" s="53"/>
      <c r="D149" s="84"/>
      <c r="E149" s="84"/>
      <c r="F149" s="69"/>
      <c r="G149" s="358" t="s">
        <v>123</v>
      </c>
      <c r="H149" s="362">
        <f>SUM(H140:H148)</f>
        <v>138970730.87</v>
      </c>
      <c r="I149" s="277"/>
      <c r="J149" s="307"/>
    </row>
    <row r="150" spans="2:10" ht="15" thickTop="1" x14ac:dyDescent="0.2">
      <c r="B150" s="114"/>
      <c r="C150" s="53"/>
      <c r="D150" s="84"/>
      <c r="E150" s="84"/>
      <c r="F150" s="69"/>
      <c r="G150" s="277"/>
      <c r="H150" s="277"/>
      <c r="I150" s="277"/>
      <c r="J150" s="307"/>
    </row>
    <row r="151" spans="2:10" hidden="1" x14ac:dyDescent="0.2">
      <c r="B151" s="114"/>
      <c r="C151" s="55" t="s">
        <v>124</v>
      </c>
      <c r="D151" s="56" t="s">
        <v>10</v>
      </c>
      <c r="E151" s="56"/>
      <c r="F151" s="57"/>
      <c r="G151" s="42"/>
      <c r="H151" s="85"/>
      <c r="I151" s="53"/>
      <c r="J151" s="307"/>
    </row>
    <row r="152" spans="2:10" hidden="1" x14ac:dyDescent="0.2">
      <c r="B152" s="114"/>
      <c r="C152" s="53"/>
      <c r="D152" s="42"/>
      <c r="E152" s="42"/>
      <c r="F152" s="42"/>
      <c r="G152" s="42"/>
      <c r="H152" s="85"/>
      <c r="I152" s="43"/>
      <c r="J152" s="307"/>
    </row>
    <row r="153" spans="2:10" ht="15" hidden="1" thickBot="1" x14ac:dyDescent="0.25">
      <c r="B153" s="114"/>
      <c r="C153" s="42"/>
      <c r="D153" s="42"/>
      <c r="E153" s="42"/>
      <c r="F153" s="42"/>
      <c r="G153" s="42"/>
      <c r="H153" s="85"/>
      <c r="I153" s="86" t="e">
        <f>+#REF!</f>
        <v>#REF!</v>
      </c>
      <c r="J153" s="305"/>
    </row>
    <row r="154" spans="2:10" hidden="1" x14ac:dyDescent="0.2">
      <c r="B154" s="114"/>
      <c r="C154" s="42" t="s">
        <v>178</v>
      </c>
      <c r="D154" s="42"/>
      <c r="E154" s="42"/>
      <c r="F154" s="42"/>
      <c r="G154" s="42"/>
      <c r="H154" s="53"/>
      <c r="I154" s="42"/>
      <c r="J154" s="307"/>
    </row>
    <row r="155" spans="2:10" hidden="1" x14ac:dyDescent="0.2">
      <c r="B155" s="114"/>
      <c r="C155" s="42"/>
      <c r="D155" s="42"/>
      <c r="E155" s="42"/>
      <c r="F155" s="42"/>
      <c r="G155" s="42"/>
      <c r="H155" s="53"/>
      <c r="I155" s="42"/>
      <c r="J155" s="307"/>
    </row>
    <row r="156" spans="2:10" hidden="1" x14ac:dyDescent="0.2">
      <c r="B156" s="114"/>
      <c r="C156" s="42" t="s">
        <v>67</v>
      </c>
      <c r="D156" s="42"/>
      <c r="E156" s="42"/>
      <c r="F156" s="42"/>
      <c r="G156" s="42"/>
      <c r="H156" s="53"/>
      <c r="I156" s="43"/>
      <c r="J156" s="307"/>
    </row>
    <row r="157" spans="2:10" hidden="1" x14ac:dyDescent="0.2">
      <c r="B157" s="114"/>
      <c r="C157" s="42" t="s">
        <v>184</v>
      </c>
      <c r="D157" s="42"/>
      <c r="E157" s="42"/>
      <c r="F157" s="42"/>
      <c r="G157" s="42"/>
      <c r="H157" s="53"/>
      <c r="I157" s="43"/>
      <c r="J157" s="307"/>
    </row>
    <row r="158" spans="2:10" hidden="1" x14ac:dyDescent="0.2">
      <c r="B158" s="114"/>
      <c r="C158" s="42" t="s">
        <v>147</v>
      </c>
      <c r="D158" s="42"/>
      <c r="E158" s="42"/>
      <c r="F158" s="42"/>
      <c r="G158" s="42"/>
      <c r="H158" s="53"/>
      <c r="I158" s="43"/>
      <c r="J158" s="307"/>
    </row>
    <row r="159" spans="2:10" hidden="1" x14ac:dyDescent="0.2">
      <c r="B159" s="114"/>
      <c r="C159" s="42" t="s">
        <v>2</v>
      </c>
      <c r="D159" s="42"/>
      <c r="E159" s="42"/>
      <c r="F159" s="42"/>
      <c r="G159" s="42"/>
      <c r="H159" s="53"/>
      <c r="I159" s="43" t="s">
        <v>68</v>
      </c>
      <c r="J159" s="307"/>
    </row>
    <row r="160" spans="2:10" hidden="1" x14ac:dyDescent="0.2">
      <c r="B160" s="114"/>
      <c r="C160" s="42" t="s">
        <v>3</v>
      </c>
      <c r="D160" s="42"/>
      <c r="E160" s="42"/>
      <c r="F160" s="42"/>
      <c r="G160" s="42"/>
      <c r="H160" s="53"/>
      <c r="I160" s="43"/>
      <c r="J160" s="307"/>
    </row>
    <row r="161" spans="2:10" hidden="1" x14ac:dyDescent="0.2">
      <c r="B161" s="114"/>
      <c r="C161" s="46" t="s">
        <v>102</v>
      </c>
      <c r="D161" s="42"/>
      <c r="E161" s="42"/>
      <c r="F161" s="42"/>
      <c r="G161" s="42"/>
      <c r="H161" s="53"/>
      <c r="I161" s="44">
        <v>0</v>
      </c>
      <c r="J161" s="307"/>
    </row>
    <row r="162" spans="2:10" hidden="1" x14ac:dyDescent="0.2">
      <c r="B162" s="114"/>
      <c r="C162" s="42" t="s">
        <v>103</v>
      </c>
      <c r="D162" s="42"/>
      <c r="E162" s="42"/>
      <c r="F162" s="42"/>
      <c r="G162" s="42"/>
      <c r="H162" s="53"/>
      <c r="I162" s="48"/>
      <c r="J162" s="307"/>
    </row>
    <row r="163" spans="2:10" x14ac:dyDescent="0.2">
      <c r="B163" s="114"/>
      <c r="C163" s="42"/>
      <c r="D163" s="42"/>
      <c r="E163" s="42"/>
      <c r="F163" s="42"/>
      <c r="G163" s="42"/>
      <c r="H163" s="53"/>
      <c r="J163" s="307"/>
    </row>
    <row r="164" spans="2:10" x14ac:dyDescent="0.2">
      <c r="B164" s="114"/>
      <c r="C164" s="119"/>
      <c r="D164" s="46"/>
      <c r="E164" s="46"/>
      <c r="F164" s="42"/>
      <c r="G164" s="42"/>
      <c r="H164" s="4"/>
      <c r="I164" s="77"/>
      <c r="J164" s="307"/>
    </row>
    <row r="165" spans="2:10" ht="21.75" customHeight="1" x14ac:dyDescent="0.2">
      <c r="B165" s="115"/>
      <c r="C165" s="310"/>
      <c r="D165" s="310"/>
      <c r="E165" s="310"/>
      <c r="F165" s="311"/>
      <c r="G165" s="311"/>
      <c r="H165" s="104"/>
      <c r="I165" s="312"/>
      <c r="J165" s="313"/>
    </row>
    <row r="166" spans="2:10" x14ac:dyDescent="0.2">
      <c r="C166" s="42"/>
    </row>
    <row r="167" spans="2:10" x14ac:dyDescent="0.2">
      <c r="H167" s="18"/>
      <c r="I167" s="5"/>
      <c r="J167" s="5"/>
    </row>
    <row r="168" spans="2:10" x14ac:dyDescent="0.2">
      <c r="H168" s="18"/>
      <c r="I168" s="5"/>
      <c r="J168" s="5"/>
    </row>
    <row r="169" spans="2:10" x14ac:dyDescent="0.2">
      <c r="D169" s="28"/>
      <c r="E169" s="30"/>
      <c r="F169" s="6"/>
      <c r="G169" s="29"/>
      <c r="H169" s="8"/>
      <c r="I169" s="387"/>
      <c r="J169" s="5"/>
    </row>
    <row r="170" spans="2:10" x14ac:dyDescent="0.2">
      <c r="D170" s="28"/>
      <c r="E170" s="30"/>
      <c r="F170" s="6"/>
      <c r="G170" s="29"/>
      <c r="H170" s="22"/>
      <c r="I170" s="5"/>
      <c r="J170" s="5"/>
    </row>
    <row r="171" spans="2:10" x14ac:dyDescent="0.2">
      <c r="H171" s="255"/>
      <c r="I171" s="5"/>
      <c r="J171" s="5"/>
    </row>
    <row r="172" spans="2:10" x14ac:dyDescent="0.2">
      <c r="I172" s="5"/>
      <c r="J172" s="5"/>
    </row>
    <row r="173" spans="2:10" x14ac:dyDescent="0.2">
      <c r="H173" s="31"/>
      <c r="I173" s="5"/>
      <c r="J173" s="5"/>
    </row>
    <row r="174" spans="2:10" x14ac:dyDescent="0.2">
      <c r="H174" s="31"/>
      <c r="I174" s="5"/>
      <c r="J174" s="5"/>
    </row>
    <row r="175" spans="2:10" x14ac:dyDescent="0.2">
      <c r="H175" s="31"/>
    </row>
    <row r="176" spans="2:10" x14ac:dyDescent="0.2">
      <c r="H176" s="31"/>
    </row>
    <row r="177" spans="8:8" x14ac:dyDescent="0.2">
      <c r="H177" s="31"/>
    </row>
    <row r="178" spans="8:8" x14ac:dyDescent="0.2">
      <c r="H178" s="31"/>
    </row>
    <row r="179" spans="8:8" x14ac:dyDescent="0.2">
      <c r="H179" s="31"/>
    </row>
    <row r="180" spans="8:8" x14ac:dyDescent="0.2">
      <c r="H180" s="31"/>
    </row>
    <row r="181" spans="8:8" x14ac:dyDescent="0.2">
      <c r="H181" s="31"/>
    </row>
    <row r="182" spans="8:8" x14ac:dyDescent="0.2">
      <c r="H182" s="31"/>
    </row>
    <row r="183" spans="8:8" x14ac:dyDescent="0.2">
      <c r="H183" s="31"/>
    </row>
    <row r="184" spans="8:8" x14ac:dyDescent="0.2">
      <c r="H184" s="32"/>
    </row>
  </sheetData>
  <mergeCells count="6">
    <mergeCell ref="G66:G67"/>
    <mergeCell ref="D66:D67"/>
    <mergeCell ref="C6:J6"/>
    <mergeCell ref="C7:J7"/>
    <mergeCell ref="C8:J8"/>
    <mergeCell ref="C9:J9"/>
  </mergeCells>
  <phoneticPr fontId="3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7" min="1" max="9" man="1"/>
  </rowBreaks>
  <ignoredErrors>
    <ignoredError sqref="H45 H39" formulaRange="1"/>
    <ignoredError sqref="H8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4:I1860"/>
  <sheetViews>
    <sheetView topLeftCell="A42" zoomScale="110" zoomScaleNormal="110" workbookViewId="0">
      <selection activeCell="D59" sqref="D59:E59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8" width="13.85546875" style="13" bestFit="1" customWidth="1"/>
    <col min="9" max="9" width="13.85546875" style="14" bestFit="1" customWidth="1"/>
    <col min="10" max="16384" width="11.42578125" style="13"/>
  </cols>
  <sheetData>
    <row r="4" spans="2:7" ht="15" thickBot="1" x14ac:dyDescent="0.25"/>
    <row r="5" spans="2:7" ht="15" thickTop="1" x14ac:dyDescent="0.2">
      <c r="B5" s="186"/>
      <c r="C5" s="187"/>
      <c r="D5" s="187"/>
      <c r="E5" s="187"/>
      <c r="F5" s="187"/>
      <c r="G5" s="188"/>
    </row>
    <row r="6" spans="2:7" x14ac:dyDescent="0.2">
      <c r="B6" s="189"/>
      <c r="C6" s="16"/>
      <c r="D6" s="16"/>
      <c r="E6" s="16"/>
      <c r="F6" s="16"/>
      <c r="G6" s="190"/>
    </row>
    <row r="7" spans="2:7" x14ac:dyDescent="0.2">
      <c r="B7" s="189"/>
      <c r="C7" s="16"/>
      <c r="D7" s="16"/>
      <c r="E7" s="16"/>
      <c r="F7" s="16"/>
      <c r="G7" s="190"/>
    </row>
    <row r="8" spans="2:7" x14ac:dyDescent="0.2">
      <c r="B8" s="189"/>
      <c r="C8" s="3"/>
      <c r="D8" s="3"/>
      <c r="E8" s="3"/>
      <c r="F8" s="3"/>
      <c r="G8" s="190"/>
    </row>
    <row r="9" spans="2:7" x14ac:dyDescent="0.2">
      <c r="B9" s="392" t="s">
        <v>1</v>
      </c>
      <c r="C9" s="393"/>
      <c r="D9" s="393"/>
      <c r="E9" s="393"/>
      <c r="F9" s="393"/>
      <c r="G9" s="394"/>
    </row>
    <row r="10" spans="2:7" x14ac:dyDescent="0.2">
      <c r="B10" s="392" t="str">
        <f>+'CASH F'!$B$10:$F$10</f>
        <v>DEL 01 DE ENERO AL 31 DE MAYO 2024</v>
      </c>
      <c r="C10" s="393"/>
      <c r="D10" s="393"/>
      <c r="E10" s="393"/>
      <c r="F10" s="393"/>
      <c r="G10" s="394"/>
    </row>
    <row r="11" spans="2:7" x14ac:dyDescent="0.2">
      <c r="B11" s="392" t="s">
        <v>163</v>
      </c>
      <c r="C11" s="393"/>
      <c r="D11" s="393"/>
      <c r="E11" s="393"/>
      <c r="F11" s="393"/>
      <c r="G11" s="394"/>
    </row>
    <row r="12" spans="2:7" ht="15" thickBot="1" x14ac:dyDescent="0.25">
      <c r="B12" s="200"/>
      <c r="C12" s="17"/>
      <c r="D12" s="17"/>
      <c r="E12" s="17"/>
      <c r="F12" s="17"/>
      <c r="G12" s="201"/>
    </row>
    <row r="13" spans="2:7" x14ac:dyDescent="0.2">
      <c r="B13" s="202"/>
      <c r="C13" s="42"/>
      <c r="D13" s="42"/>
      <c r="E13" s="42"/>
      <c r="F13" s="42"/>
      <c r="G13" s="71"/>
    </row>
    <row r="14" spans="2:7" x14ac:dyDescent="0.2">
      <c r="B14" s="202"/>
      <c r="C14" s="42"/>
      <c r="D14" s="236" t="s">
        <v>261</v>
      </c>
      <c r="E14" s="41"/>
      <c r="F14" s="236" t="s">
        <v>64</v>
      </c>
      <c r="G14" s="71"/>
    </row>
    <row r="15" spans="2:7" x14ac:dyDescent="0.2">
      <c r="B15" s="202"/>
      <c r="C15" s="42"/>
      <c r="D15" s="42"/>
      <c r="E15" s="42"/>
      <c r="F15" s="42"/>
      <c r="G15" s="71"/>
    </row>
    <row r="16" spans="2:7" x14ac:dyDescent="0.2">
      <c r="B16" s="202"/>
      <c r="C16" s="39" t="s">
        <v>189</v>
      </c>
      <c r="D16" s="53"/>
      <c r="E16" s="53"/>
      <c r="F16" s="53"/>
      <c r="G16" s="71"/>
    </row>
    <row r="17" spans="2:7" ht="12.75" hidden="1" customHeight="1" x14ac:dyDescent="0.2">
      <c r="B17" s="202"/>
      <c r="C17" s="42" t="s">
        <v>56</v>
      </c>
      <c r="D17" s="75">
        <v>0</v>
      </c>
      <c r="E17" s="75"/>
      <c r="F17" s="75">
        <f>+D17</f>
        <v>0</v>
      </c>
      <c r="G17" s="71"/>
    </row>
    <row r="18" spans="2:7" hidden="1" x14ac:dyDescent="0.2">
      <c r="B18" s="202"/>
      <c r="C18" s="42" t="s">
        <v>159</v>
      </c>
      <c r="D18" s="75"/>
      <c r="E18" s="75"/>
      <c r="F18" s="75">
        <f>+D18</f>
        <v>0</v>
      </c>
      <c r="G18" s="71"/>
    </row>
    <row r="19" spans="2:7" x14ac:dyDescent="0.2">
      <c r="B19" s="202"/>
      <c r="C19" s="42"/>
      <c r="D19" s="75"/>
      <c r="E19" s="75"/>
      <c r="F19" s="75"/>
      <c r="G19" s="71"/>
    </row>
    <row r="20" spans="2:7" x14ac:dyDescent="0.2">
      <c r="B20" s="202"/>
      <c r="C20" s="42" t="s">
        <v>125</v>
      </c>
      <c r="D20" s="276">
        <v>55339171.579999998</v>
      </c>
      <c r="E20" s="276"/>
      <c r="F20" s="276">
        <v>268560224.97999996</v>
      </c>
      <c r="G20" s="71"/>
    </row>
    <row r="21" spans="2:7" x14ac:dyDescent="0.2">
      <c r="B21" s="202"/>
      <c r="C21" s="42" t="s">
        <v>134</v>
      </c>
      <c r="D21" s="276">
        <v>35339462.659999996</v>
      </c>
      <c r="E21" s="276"/>
      <c r="F21" s="276">
        <v>171611178.21000001</v>
      </c>
      <c r="G21" s="71"/>
    </row>
    <row r="22" spans="2:7" hidden="1" x14ac:dyDescent="0.2">
      <c r="B22" s="202"/>
      <c r="C22" s="42" t="s">
        <v>140</v>
      </c>
      <c r="D22" s="276">
        <v>0</v>
      </c>
      <c r="E22" s="276"/>
      <c r="F22" s="276">
        <v>0</v>
      </c>
      <c r="G22" s="71"/>
    </row>
    <row r="23" spans="2:7" hidden="1" x14ac:dyDescent="0.2">
      <c r="B23" s="202"/>
      <c r="C23" s="42" t="s">
        <v>142</v>
      </c>
      <c r="D23" s="75">
        <v>0</v>
      </c>
      <c r="E23" s="277"/>
      <c r="F23" s="75">
        <v>0</v>
      </c>
      <c r="G23" s="71"/>
    </row>
    <row r="24" spans="2:7" x14ac:dyDescent="0.2">
      <c r="B24" s="202"/>
      <c r="C24" s="42" t="s">
        <v>83</v>
      </c>
      <c r="D24" s="79">
        <v>2654991.06</v>
      </c>
      <c r="E24" s="265"/>
      <c r="F24" s="79">
        <v>13043307.300000001</v>
      </c>
      <c r="G24" s="71"/>
    </row>
    <row r="25" spans="2:7" x14ac:dyDescent="0.2">
      <c r="B25" s="202"/>
      <c r="C25" s="51" t="s">
        <v>164</v>
      </c>
      <c r="D25" s="269">
        <f>SUM(D20:D24)+1</f>
        <v>93333626.299999997</v>
      </c>
      <c r="E25" s="75"/>
      <c r="F25" s="49">
        <f>SUM(F20:F24)</f>
        <v>453214710.48999995</v>
      </c>
      <c r="G25" s="71"/>
    </row>
    <row r="26" spans="2:7" x14ac:dyDescent="0.2">
      <c r="B26" s="202"/>
      <c r="D26" s="265"/>
      <c r="E26" s="238"/>
      <c r="G26" s="71"/>
    </row>
    <row r="27" spans="2:7" x14ac:dyDescent="0.2">
      <c r="B27" s="202"/>
      <c r="C27" s="39" t="s">
        <v>190</v>
      </c>
      <c r="D27" s="203"/>
      <c r="F27" s="267"/>
      <c r="G27" s="71"/>
    </row>
    <row r="28" spans="2:7" x14ac:dyDescent="0.2">
      <c r="B28" s="202"/>
      <c r="C28" s="39"/>
      <c r="D28" s="75"/>
      <c r="E28" s="75"/>
      <c r="F28" s="75"/>
      <c r="G28" s="71"/>
    </row>
    <row r="29" spans="2:7" x14ac:dyDescent="0.2">
      <c r="B29" s="202"/>
      <c r="C29" s="69" t="s">
        <v>71</v>
      </c>
      <c r="D29" s="276">
        <v>89093412.609999999</v>
      </c>
      <c r="E29" s="265"/>
      <c r="F29" s="276">
        <v>409952893.53999996</v>
      </c>
      <c r="G29" s="71"/>
    </row>
    <row r="30" spans="2:7" x14ac:dyDescent="0.2">
      <c r="B30" s="202"/>
      <c r="C30" s="278" t="s">
        <v>72</v>
      </c>
      <c r="D30" s="276">
        <v>21084163.169999998</v>
      </c>
      <c r="E30" s="279"/>
      <c r="F30" s="276">
        <v>78370414.320000008</v>
      </c>
      <c r="G30" s="71"/>
    </row>
    <row r="31" spans="2:7" x14ac:dyDescent="0.2">
      <c r="B31" s="202"/>
      <c r="C31" s="278" t="s">
        <v>204</v>
      </c>
      <c r="D31" s="276">
        <v>865160.36</v>
      </c>
      <c r="E31" s="279"/>
      <c r="F31" s="276">
        <v>8441823.4900000002</v>
      </c>
      <c r="G31" s="71"/>
    </row>
    <row r="32" spans="2:7" x14ac:dyDescent="0.2">
      <c r="B32" s="202"/>
      <c r="C32" s="278" t="s">
        <v>89</v>
      </c>
      <c r="D32" s="276">
        <v>1366935.05</v>
      </c>
      <c r="E32" s="265"/>
      <c r="F32" s="276">
        <v>7011305.04</v>
      </c>
      <c r="G32" s="71"/>
    </row>
    <row r="33" spans="2:7" x14ac:dyDescent="0.2">
      <c r="B33" s="202"/>
      <c r="C33" s="278" t="s">
        <v>73</v>
      </c>
      <c r="D33" s="280">
        <v>12870</v>
      </c>
      <c r="E33" s="265"/>
      <c r="F33" s="280">
        <v>1580315.6400000001</v>
      </c>
      <c r="G33" s="71"/>
    </row>
    <row r="34" spans="2:7" x14ac:dyDescent="0.2">
      <c r="B34" s="202"/>
      <c r="C34" s="45" t="s">
        <v>75</v>
      </c>
      <c r="D34" s="49">
        <f>SUM(D29:D33)</f>
        <v>112422541.19</v>
      </c>
      <c r="E34" s="77"/>
      <c r="F34" s="49">
        <f>SUM(F29:F33)</f>
        <v>505356752.02999997</v>
      </c>
      <c r="G34" s="71"/>
    </row>
    <row r="35" spans="2:7" x14ac:dyDescent="0.2">
      <c r="B35" s="202"/>
      <c r="C35" s="45"/>
      <c r="D35" s="77"/>
      <c r="E35" s="77"/>
      <c r="F35" s="77"/>
      <c r="G35" s="71"/>
    </row>
    <row r="36" spans="2:7" hidden="1" x14ac:dyDescent="0.2">
      <c r="B36" s="202"/>
      <c r="C36" s="39" t="s">
        <v>74</v>
      </c>
      <c r="D36" s="75"/>
      <c r="E36" s="38"/>
      <c r="F36" s="75"/>
      <c r="G36" s="71"/>
    </row>
    <row r="37" spans="2:7" hidden="1" x14ac:dyDescent="0.2">
      <c r="B37" s="202"/>
      <c r="C37" s="69" t="s">
        <v>165</v>
      </c>
      <c r="D37" s="87">
        <v>0</v>
      </c>
      <c r="E37" s="38"/>
      <c r="F37" s="79">
        <v>0</v>
      </c>
      <c r="G37" s="71"/>
    </row>
    <row r="38" spans="2:7" hidden="1" x14ac:dyDescent="0.2">
      <c r="B38" s="202"/>
      <c r="C38" s="45" t="s">
        <v>76</v>
      </c>
      <c r="D38" s="65">
        <f>+D37</f>
        <v>0</v>
      </c>
      <c r="E38" s="77"/>
      <c r="F38" s="77">
        <f>SUM(F37)</f>
        <v>0</v>
      </c>
      <c r="G38" s="71"/>
    </row>
    <row r="39" spans="2:7" x14ac:dyDescent="0.2">
      <c r="B39" s="202"/>
      <c r="C39" s="45"/>
      <c r="D39" s="77"/>
      <c r="E39" s="77"/>
      <c r="F39" s="77"/>
      <c r="G39" s="71"/>
    </row>
    <row r="40" spans="2:7" x14ac:dyDescent="0.2">
      <c r="B40" s="202"/>
      <c r="C40" s="51" t="s">
        <v>58</v>
      </c>
      <c r="D40" s="49">
        <f>+D38+D34</f>
        <v>112422541.19</v>
      </c>
      <c r="E40" s="49"/>
      <c r="F40" s="49">
        <f>+F38+F34</f>
        <v>505356752.02999997</v>
      </c>
      <c r="G40" s="71"/>
    </row>
    <row r="41" spans="2:7" x14ac:dyDescent="0.2">
      <c r="B41" s="202"/>
      <c r="C41" s="42"/>
      <c r="D41" s="75"/>
      <c r="E41" s="75"/>
      <c r="F41" s="79"/>
      <c r="G41" s="71"/>
    </row>
    <row r="42" spans="2:7" ht="15" thickBot="1" x14ac:dyDescent="0.25">
      <c r="B42" s="202"/>
      <c r="C42" s="51" t="s">
        <v>143</v>
      </c>
      <c r="D42" s="80">
        <f>+D25-D40</f>
        <v>-19088914.890000001</v>
      </c>
      <c r="E42" s="75"/>
      <c r="F42" s="80">
        <f>+F25-F34</f>
        <v>-52142041.540000021</v>
      </c>
      <c r="G42" s="71"/>
    </row>
    <row r="43" spans="2:7" ht="15" thickTop="1" x14ac:dyDescent="0.2">
      <c r="B43" s="202"/>
      <c r="C43" s="42"/>
      <c r="D43" s="47"/>
      <c r="E43" s="53"/>
      <c r="F43" s="53"/>
      <c r="G43" s="71"/>
    </row>
    <row r="44" spans="2:7" ht="14.25" hidden="1" customHeight="1" x14ac:dyDescent="0.2">
      <c r="B44" s="202"/>
      <c r="C44" s="39"/>
      <c r="D44" s="47"/>
      <c r="E44" s="53"/>
      <c r="F44" s="53"/>
      <c r="G44" s="71"/>
    </row>
    <row r="45" spans="2:7" hidden="1" x14ac:dyDescent="0.2">
      <c r="B45" s="202"/>
      <c r="C45" s="39"/>
      <c r="D45" s="47"/>
      <c r="E45" s="53"/>
      <c r="F45" s="53"/>
      <c r="G45" s="71"/>
    </row>
    <row r="46" spans="2:7" hidden="1" x14ac:dyDescent="0.2">
      <c r="B46" s="202"/>
      <c r="C46" s="39"/>
      <c r="D46" s="47"/>
      <c r="E46" s="53"/>
      <c r="F46" s="53"/>
      <c r="G46" s="71"/>
    </row>
    <row r="47" spans="2:7" x14ac:dyDescent="0.2">
      <c r="B47" s="202"/>
      <c r="C47" s="46"/>
      <c r="D47" s="64"/>
      <c r="E47" s="38"/>
      <c r="F47" s="38"/>
      <c r="G47" s="71"/>
    </row>
    <row r="48" spans="2:7" x14ac:dyDescent="0.2">
      <c r="B48" s="202"/>
      <c r="C48" s="46"/>
      <c r="D48" s="203"/>
      <c r="E48" s="38"/>
      <c r="F48" s="203"/>
      <c r="G48" s="71"/>
    </row>
    <row r="49" spans="2:7" x14ac:dyDescent="0.2">
      <c r="B49" s="202"/>
      <c r="C49" s="42"/>
      <c r="D49" s="203"/>
      <c r="E49" s="203"/>
      <c r="F49" s="203"/>
      <c r="G49" s="71"/>
    </row>
    <row r="50" spans="2:7" x14ac:dyDescent="0.2">
      <c r="B50" s="202"/>
      <c r="C50" s="42"/>
      <c r="E50" s="42"/>
      <c r="F50" s="88"/>
      <c r="G50" s="71"/>
    </row>
    <row r="51" spans="2:7" ht="15" thickBot="1" x14ac:dyDescent="0.25">
      <c r="B51" s="204"/>
      <c r="C51" s="108"/>
      <c r="D51" s="205"/>
      <c r="E51" s="108"/>
      <c r="F51" s="206"/>
      <c r="G51" s="207"/>
    </row>
    <row r="52" spans="2:7" s="14" customFormat="1" ht="15" thickTop="1" x14ac:dyDescent="0.2">
      <c r="B52" s="10"/>
      <c r="C52" s="10"/>
      <c r="D52" s="10"/>
      <c r="E52" s="10"/>
      <c r="F52" s="10"/>
      <c r="G52" s="10"/>
    </row>
    <row r="53" spans="2:7" s="14" customFormat="1" x14ac:dyDescent="0.2">
      <c r="B53" s="10"/>
      <c r="C53" s="10"/>
      <c r="D53" s="10"/>
      <c r="E53" s="10"/>
      <c r="G53" s="10"/>
    </row>
    <row r="54" spans="2:7" s="14" customFormat="1" x14ac:dyDescent="0.2">
      <c r="B54" s="10"/>
      <c r="C54" s="10"/>
      <c r="D54" s="10"/>
      <c r="E54" s="10"/>
      <c r="F54" s="10"/>
      <c r="G54" s="10"/>
    </row>
    <row r="55" spans="2:7" s="14" customFormat="1" x14ac:dyDescent="0.2">
      <c r="B55" s="10"/>
      <c r="C55" s="10"/>
      <c r="D55" s="10"/>
      <c r="E55" s="10"/>
      <c r="F55" s="10"/>
      <c r="G55" s="10"/>
    </row>
    <row r="56" spans="2:7" s="14" customFormat="1" x14ac:dyDescent="0.2">
      <c r="B56" s="10"/>
      <c r="C56" s="10"/>
      <c r="D56" s="10"/>
      <c r="E56" s="10"/>
      <c r="F56" s="10"/>
      <c r="G56" s="10"/>
    </row>
    <row r="57" spans="2:7" s="14" customFormat="1" x14ac:dyDescent="0.2">
      <c r="B57" s="10"/>
      <c r="C57" s="10"/>
      <c r="D57" s="10"/>
      <c r="E57" s="10"/>
      <c r="F57" s="10"/>
      <c r="G57" s="10"/>
    </row>
    <row r="58" spans="2:7" s="14" customFormat="1" x14ac:dyDescent="0.2">
      <c r="B58" s="10"/>
      <c r="C58" s="10"/>
      <c r="D58" s="10"/>
      <c r="E58" s="10"/>
      <c r="F58" s="10"/>
      <c r="G58" s="10"/>
    </row>
    <row r="59" spans="2:7" s="14" customFormat="1" x14ac:dyDescent="0.2">
      <c r="B59" s="10"/>
      <c r="C59" s="10"/>
      <c r="D59" s="10"/>
      <c r="E59" s="10"/>
      <c r="F59" s="10"/>
      <c r="G59" s="10"/>
    </row>
    <row r="60" spans="2:7" s="14" customFormat="1" x14ac:dyDescent="0.2">
      <c r="B60" s="10"/>
      <c r="C60" s="10"/>
      <c r="D60" s="10"/>
      <c r="E60" s="10"/>
      <c r="F60" s="10"/>
      <c r="G60" s="10"/>
    </row>
    <row r="61" spans="2:7" s="14" customFormat="1" x14ac:dyDescent="0.2">
      <c r="B61" s="10"/>
      <c r="C61" s="10"/>
      <c r="D61" s="10"/>
      <c r="E61" s="10"/>
      <c r="F61" s="10"/>
      <c r="G61" s="10"/>
    </row>
    <row r="62" spans="2:7" s="14" customFormat="1" x14ac:dyDescent="0.2"/>
    <row r="63" spans="2:7" s="14" customFormat="1" x14ac:dyDescent="0.2"/>
    <row r="64" spans="2: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="14" customFormat="1" x14ac:dyDescent="0.2"/>
    <row r="1746" s="14" customFormat="1" x14ac:dyDescent="0.2"/>
    <row r="1747" s="14" customFormat="1" x14ac:dyDescent="0.2"/>
    <row r="1748" s="14" customFormat="1" x14ac:dyDescent="0.2"/>
    <row r="1749" s="14" customFormat="1" x14ac:dyDescent="0.2"/>
    <row r="1750" s="14" customFormat="1" x14ac:dyDescent="0.2"/>
    <row r="1751" s="14" customFormat="1" x14ac:dyDescent="0.2"/>
    <row r="1752" s="14" customFormat="1" x14ac:dyDescent="0.2"/>
    <row r="1753" s="14" customFormat="1" x14ac:dyDescent="0.2"/>
    <row r="1754" s="14" customFormat="1" x14ac:dyDescent="0.2"/>
    <row r="1755" s="14" customFormat="1" x14ac:dyDescent="0.2"/>
    <row r="1756" s="14" customFormat="1" x14ac:dyDescent="0.2"/>
    <row r="1757" s="14" customFormat="1" x14ac:dyDescent="0.2"/>
    <row r="1758" s="14" customFormat="1" x14ac:dyDescent="0.2"/>
    <row r="1759" s="14" customFormat="1" x14ac:dyDescent="0.2"/>
    <row r="1760" s="14" customFormat="1" x14ac:dyDescent="0.2"/>
    <row r="1761" s="14" customFormat="1" x14ac:dyDescent="0.2"/>
    <row r="1762" s="14" customFormat="1" x14ac:dyDescent="0.2"/>
    <row r="1763" s="14" customFormat="1" x14ac:dyDescent="0.2"/>
    <row r="1764" s="14" customFormat="1" x14ac:dyDescent="0.2"/>
    <row r="1765" s="14" customFormat="1" x14ac:dyDescent="0.2"/>
    <row r="1766" s="14" customFormat="1" x14ac:dyDescent="0.2"/>
    <row r="1767" s="14" customFormat="1" x14ac:dyDescent="0.2"/>
    <row r="1768" s="14" customFormat="1" x14ac:dyDescent="0.2"/>
    <row r="1769" s="14" customFormat="1" x14ac:dyDescent="0.2"/>
    <row r="1770" s="14" customFormat="1" x14ac:dyDescent="0.2"/>
    <row r="1771" s="14" customFormat="1" x14ac:dyDescent="0.2"/>
    <row r="1772" s="14" customFormat="1" x14ac:dyDescent="0.2"/>
    <row r="1773" s="14" customFormat="1" x14ac:dyDescent="0.2"/>
    <row r="1774" s="14" customFormat="1" x14ac:dyDescent="0.2"/>
    <row r="1775" s="14" customFormat="1" x14ac:dyDescent="0.2"/>
    <row r="1776" s="14" customFormat="1" x14ac:dyDescent="0.2"/>
    <row r="1777" s="14" customFormat="1" x14ac:dyDescent="0.2"/>
    <row r="1778" s="14" customFormat="1" x14ac:dyDescent="0.2"/>
    <row r="1779" s="14" customFormat="1" x14ac:dyDescent="0.2"/>
    <row r="1780" s="14" customFormat="1" x14ac:dyDescent="0.2"/>
    <row r="1781" s="14" customFormat="1" x14ac:dyDescent="0.2"/>
    <row r="1782" s="14" customFormat="1" x14ac:dyDescent="0.2"/>
    <row r="1783" s="14" customFormat="1" x14ac:dyDescent="0.2"/>
    <row r="1784" s="14" customFormat="1" x14ac:dyDescent="0.2"/>
    <row r="1785" s="14" customFormat="1" x14ac:dyDescent="0.2"/>
    <row r="1786" s="14" customFormat="1" x14ac:dyDescent="0.2"/>
    <row r="1787" s="14" customFormat="1" x14ac:dyDescent="0.2"/>
    <row r="1788" s="14" customFormat="1" x14ac:dyDescent="0.2"/>
    <row r="1789" s="14" customFormat="1" x14ac:dyDescent="0.2"/>
    <row r="1790" s="14" customFormat="1" x14ac:dyDescent="0.2"/>
    <row r="1791" s="14" customFormat="1" x14ac:dyDescent="0.2"/>
    <row r="1792" s="14" customFormat="1" x14ac:dyDescent="0.2"/>
    <row r="1793" s="14" customFormat="1" x14ac:dyDescent="0.2"/>
    <row r="1794" s="14" customFormat="1" x14ac:dyDescent="0.2"/>
    <row r="1795" s="14" customFormat="1" x14ac:dyDescent="0.2"/>
    <row r="1796" s="14" customFormat="1" x14ac:dyDescent="0.2"/>
    <row r="1797" s="14" customFormat="1" x14ac:dyDescent="0.2"/>
    <row r="1798" s="14" customFormat="1" x14ac:dyDescent="0.2"/>
    <row r="1799" s="14" customFormat="1" x14ac:dyDescent="0.2"/>
    <row r="1800" s="14" customFormat="1" x14ac:dyDescent="0.2"/>
    <row r="1801" s="14" customFormat="1" x14ac:dyDescent="0.2"/>
    <row r="1802" s="14" customFormat="1" x14ac:dyDescent="0.2"/>
    <row r="1803" s="14" customFormat="1" x14ac:dyDescent="0.2"/>
    <row r="1804" s="14" customFormat="1" x14ac:dyDescent="0.2"/>
    <row r="1805" s="14" customFormat="1" x14ac:dyDescent="0.2"/>
    <row r="1806" s="14" customFormat="1" x14ac:dyDescent="0.2"/>
    <row r="1807" s="14" customFormat="1" x14ac:dyDescent="0.2"/>
    <row r="1808" s="14" customFormat="1" x14ac:dyDescent="0.2"/>
    <row r="1809" s="14" customFormat="1" x14ac:dyDescent="0.2"/>
    <row r="1810" s="14" customFormat="1" x14ac:dyDescent="0.2"/>
    <row r="1811" s="14" customFormat="1" x14ac:dyDescent="0.2"/>
    <row r="1812" s="14" customFormat="1" x14ac:dyDescent="0.2"/>
    <row r="1813" s="14" customFormat="1" x14ac:dyDescent="0.2"/>
    <row r="1814" s="14" customFormat="1" x14ac:dyDescent="0.2"/>
    <row r="1815" s="14" customFormat="1" x14ac:dyDescent="0.2"/>
    <row r="1816" s="14" customFormat="1" x14ac:dyDescent="0.2"/>
    <row r="1817" s="14" customFormat="1" x14ac:dyDescent="0.2"/>
    <row r="1818" s="14" customFormat="1" x14ac:dyDescent="0.2"/>
    <row r="1819" s="14" customFormat="1" x14ac:dyDescent="0.2"/>
    <row r="1820" s="14" customFormat="1" x14ac:dyDescent="0.2"/>
    <row r="1821" s="14" customFormat="1" x14ac:dyDescent="0.2"/>
    <row r="1822" s="14" customFormat="1" x14ac:dyDescent="0.2"/>
    <row r="1823" s="14" customFormat="1" x14ac:dyDescent="0.2"/>
    <row r="1824" s="14" customFormat="1" x14ac:dyDescent="0.2"/>
    <row r="1825" s="14" customFormat="1" x14ac:dyDescent="0.2"/>
    <row r="1826" s="14" customFormat="1" x14ac:dyDescent="0.2"/>
    <row r="1827" s="14" customFormat="1" x14ac:dyDescent="0.2"/>
    <row r="1828" s="14" customFormat="1" x14ac:dyDescent="0.2"/>
    <row r="1829" s="14" customFormat="1" x14ac:dyDescent="0.2"/>
    <row r="1830" s="14" customFormat="1" x14ac:dyDescent="0.2"/>
    <row r="1831" s="14" customFormat="1" x14ac:dyDescent="0.2"/>
    <row r="1832" s="14" customFormat="1" x14ac:dyDescent="0.2"/>
    <row r="1833" s="14" customFormat="1" x14ac:dyDescent="0.2"/>
    <row r="1834" s="14" customFormat="1" x14ac:dyDescent="0.2"/>
    <row r="1835" s="14" customFormat="1" x14ac:dyDescent="0.2"/>
    <row r="1836" s="14" customFormat="1" x14ac:dyDescent="0.2"/>
    <row r="1837" s="14" customFormat="1" x14ac:dyDescent="0.2"/>
    <row r="1838" s="14" customFormat="1" x14ac:dyDescent="0.2"/>
    <row r="1839" s="14" customFormat="1" x14ac:dyDescent="0.2"/>
    <row r="1840" s="14" customFormat="1" x14ac:dyDescent="0.2"/>
    <row r="1841" s="14" customFormat="1" x14ac:dyDescent="0.2"/>
    <row r="1842" s="14" customFormat="1" x14ac:dyDescent="0.2"/>
    <row r="1843" s="14" customFormat="1" x14ac:dyDescent="0.2"/>
    <row r="1844" s="14" customFormat="1" x14ac:dyDescent="0.2"/>
    <row r="1845" s="14" customFormat="1" x14ac:dyDescent="0.2"/>
    <row r="1846" s="14" customFormat="1" x14ac:dyDescent="0.2"/>
    <row r="1847" s="14" customFormat="1" x14ac:dyDescent="0.2"/>
    <row r="1848" s="14" customFormat="1" x14ac:dyDescent="0.2"/>
    <row r="1849" s="14" customFormat="1" x14ac:dyDescent="0.2"/>
    <row r="1850" s="14" customFormat="1" x14ac:dyDescent="0.2"/>
    <row r="1851" s="14" customFormat="1" x14ac:dyDescent="0.2"/>
    <row r="1852" s="14" customFormat="1" x14ac:dyDescent="0.2"/>
    <row r="1853" s="14" customFormat="1" x14ac:dyDescent="0.2"/>
    <row r="1854" s="14" customFormat="1" x14ac:dyDescent="0.2"/>
    <row r="1855" s="14" customFormat="1" x14ac:dyDescent="0.2"/>
    <row r="1856" s="14" customFormat="1" x14ac:dyDescent="0.2"/>
    <row r="1857" spans="3:6" s="14" customFormat="1" x14ac:dyDescent="0.2"/>
    <row r="1858" spans="3:6" s="14" customFormat="1" x14ac:dyDescent="0.2"/>
    <row r="1859" spans="3:6" s="14" customFormat="1" x14ac:dyDescent="0.2"/>
    <row r="1860" spans="3:6" s="14" customFormat="1" x14ac:dyDescent="0.2">
      <c r="C1860" s="13"/>
      <c r="D1860" s="13"/>
      <c r="E1860" s="13"/>
      <c r="F1860" s="13"/>
    </row>
  </sheetData>
  <mergeCells count="3">
    <mergeCell ref="B9:G9"/>
    <mergeCell ref="B10:G10"/>
    <mergeCell ref="B11:G11"/>
  </mergeCells>
  <phoneticPr fontId="3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B3:F71"/>
  <sheetViews>
    <sheetView topLeftCell="A57" zoomScale="110" zoomScaleNormal="110" workbookViewId="0">
      <selection activeCell="G67" sqref="G67"/>
    </sheetView>
  </sheetViews>
  <sheetFormatPr baseColWidth="10" defaultRowHeight="14.25" x14ac:dyDescent="0.2"/>
  <cols>
    <col min="1" max="1" width="2.5703125" style="9" customWidth="1"/>
    <col min="2" max="2" width="67.5703125" style="9" customWidth="1"/>
    <col min="3" max="3" width="13.140625" style="10" hidden="1" customWidth="1"/>
    <col min="4" max="4" width="12.28515625" style="11" hidden="1" customWidth="1"/>
    <col min="5" max="5" width="17.7109375" style="11" customWidth="1"/>
    <col min="6" max="6" width="18.28515625" style="7" customWidth="1"/>
    <col min="7" max="16384" width="11.42578125" style="9"/>
  </cols>
  <sheetData>
    <row r="3" spans="2:6" ht="15" thickBot="1" x14ac:dyDescent="0.25"/>
    <row r="4" spans="2:6" ht="15" thickTop="1" x14ac:dyDescent="0.2">
      <c r="B4" s="208"/>
      <c r="C4" s="209"/>
      <c r="D4" s="210"/>
      <c r="E4" s="210"/>
      <c r="F4" s="211"/>
    </row>
    <row r="5" spans="2:6" x14ac:dyDescent="0.2">
      <c r="B5" s="212"/>
      <c r="C5" s="33"/>
      <c r="D5" s="34"/>
      <c r="E5" s="34"/>
      <c r="F5" s="213"/>
    </row>
    <row r="6" spans="2:6" x14ac:dyDescent="0.2">
      <c r="B6" s="212"/>
      <c r="C6" s="33"/>
      <c r="D6" s="34"/>
      <c r="E6" s="34"/>
      <c r="F6" s="213"/>
    </row>
    <row r="7" spans="2:6" x14ac:dyDescent="0.2">
      <c r="B7" s="212"/>
      <c r="C7" s="33"/>
      <c r="D7" s="34"/>
      <c r="E7" s="34"/>
      <c r="F7" s="214"/>
    </row>
    <row r="8" spans="2:6" x14ac:dyDescent="0.2">
      <c r="B8" s="215"/>
      <c r="C8" s="15"/>
      <c r="D8" s="15"/>
      <c r="E8" s="15"/>
      <c r="F8" s="216"/>
    </row>
    <row r="9" spans="2:6" x14ac:dyDescent="0.2">
      <c r="B9" s="392" t="s">
        <v>6</v>
      </c>
      <c r="C9" s="393"/>
      <c r="D9" s="393"/>
      <c r="E9" s="393"/>
      <c r="F9" s="394"/>
    </row>
    <row r="10" spans="2:6" x14ac:dyDescent="0.2">
      <c r="B10" s="392" t="s">
        <v>260</v>
      </c>
      <c r="C10" s="393"/>
      <c r="D10" s="393"/>
      <c r="E10" s="393"/>
      <c r="F10" s="394"/>
    </row>
    <row r="11" spans="2:6" x14ac:dyDescent="0.2">
      <c r="B11" s="392" t="s">
        <v>163</v>
      </c>
      <c r="C11" s="393"/>
      <c r="D11" s="393"/>
      <c r="E11" s="393"/>
      <c r="F11" s="394"/>
    </row>
    <row r="12" spans="2:6" ht="15" thickBot="1" x14ac:dyDescent="0.25">
      <c r="B12" s="217"/>
      <c r="C12" s="35"/>
      <c r="D12" s="36"/>
      <c r="E12" s="36"/>
      <c r="F12" s="218"/>
    </row>
    <row r="13" spans="2:6" x14ac:dyDescent="0.2">
      <c r="B13" s="219"/>
      <c r="C13" s="89"/>
      <c r="D13" s="90"/>
      <c r="E13" s="368"/>
      <c r="F13" s="375"/>
    </row>
    <row r="14" spans="2:6" x14ac:dyDescent="0.2">
      <c r="B14" s="259" t="s">
        <v>191</v>
      </c>
      <c r="C14" s="64"/>
      <c r="D14" s="91"/>
      <c r="E14" s="369"/>
      <c r="F14" s="373"/>
    </row>
    <row r="15" spans="2:6" x14ac:dyDescent="0.2">
      <c r="B15" s="220"/>
      <c r="C15" s="64"/>
      <c r="D15" s="91"/>
      <c r="E15" s="369"/>
      <c r="F15" s="373"/>
    </row>
    <row r="16" spans="2:6" x14ac:dyDescent="0.2">
      <c r="B16" s="260" t="s">
        <v>194</v>
      </c>
      <c r="C16" s="64"/>
      <c r="D16" s="91"/>
      <c r="E16" s="369"/>
      <c r="F16" s="373"/>
    </row>
    <row r="17" spans="2:6" x14ac:dyDescent="0.2">
      <c r="B17" s="261" t="s">
        <v>0</v>
      </c>
      <c r="C17" s="64"/>
      <c r="D17" s="91"/>
      <c r="E17" s="376" t="str">
        <f>+RESULTADOS!D14</f>
        <v>Mayo</v>
      </c>
      <c r="F17" s="377" t="str">
        <f>+RESULTADOS!F14</f>
        <v>Acumulado</v>
      </c>
    </row>
    <row r="18" spans="2:6" x14ac:dyDescent="0.2">
      <c r="B18" s="221"/>
      <c r="C18" s="64"/>
      <c r="D18" s="91"/>
      <c r="E18" s="251"/>
      <c r="F18" s="373"/>
    </row>
    <row r="19" spans="2:6" ht="12.75" customHeight="1" x14ac:dyDescent="0.2">
      <c r="B19" s="222" t="s">
        <v>79</v>
      </c>
      <c r="C19" s="64"/>
      <c r="D19" s="91"/>
      <c r="E19" s="321">
        <f>+RESULTADOS!D42</f>
        <v>-19088914.890000001</v>
      </c>
      <c r="F19" s="373">
        <f>+RESULTADOS!F42</f>
        <v>-52142041.540000021</v>
      </c>
    </row>
    <row r="20" spans="2:6" ht="12" customHeight="1" x14ac:dyDescent="0.2">
      <c r="B20" s="222"/>
      <c r="C20" s="64"/>
      <c r="D20" s="91"/>
      <c r="E20" s="245"/>
      <c r="F20" s="373"/>
    </row>
    <row r="21" spans="2:6" ht="14.25" customHeight="1" x14ac:dyDescent="0.2">
      <c r="B21" s="202" t="s">
        <v>151</v>
      </c>
      <c r="C21" s="53"/>
      <c r="D21" s="92"/>
      <c r="E21" s="254">
        <v>35446.670000000006</v>
      </c>
      <c r="F21" s="378">
        <v>-351849.86000000004</v>
      </c>
    </row>
    <row r="22" spans="2:6" ht="14.25" customHeight="1" x14ac:dyDescent="0.2">
      <c r="B22" s="202" t="s">
        <v>105</v>
      </c>
      <c r="C22" s="53"/>
      <c r="D22" s="92"/>
      <c r="E22" s="254">
        <v>260262.32</v>
      </c>
      <c r="F22" s="378">
        <v>-715.91000000000349</v>
      </c>
    </row>
    <row r="23" spans="2:6" s="37" customFormat="1" x14ac:dyDescent="0.2">
      <c r="B23" s="202" t="s">
        <v>154</v>
      </c>
      <c r="C23" s="64"/>
      <c r="D23" s="91"/>
      <c r="E23" s="254">
        <v>441400</v>
      </c>
      <c r="F23" s="378">
        <v>-1601031.79</v>
      </c>
    </row>
    <row r="24" spans="2:6" s="37" customFormat="1" ht="13.5" customHeight="1" x14ac:dyDescent="0.2">
      <c r="B24" s="202" t="s">
        <v>77</v>
      </c>
      <c r="C24" s="64"/>
      <c r="D24" s="91"/>
      <c r="E24" s="254">
        <v>-4500</v>
      </c>
      <c r="F24" s="378">
        <v>-1503583.34</v>
      </c>
    </row>
    <row r="25" spans="2:6" s="37" customFormat="1" ht="13.5" customHeight="1" x14ac:dyDescent="0.2">
      <c r="B25" s="202" t="s">
        <v>119</v>
      </c>
      <c r="C25" s="64"/>
      <c r="D25" s="91"/>
      <c r="E25" s="254">
        <v>-4709390.87</v>
      </c>
      <c r="F25" s="378">
        <v>-3370636.1900000004</v>
      </c>
    </row>
    <row r="26" spans="2:6" s="37" customFormat="1" x14ac:dyDescent="0.2">
      <c r="B26" s="202" t="s">
        <v>69</v>
      </c>
      <c r="C26" s="64"/>
      <c r="D26" s="91"/>
      <c r="E26" s="254">
        <v>4885667.79</v>
      </c>
      <c r="F26" s="378">
        <v>-63798635.500000007</v>
      </c>
    </row>
    <row r="27" spans="2:6" s="37" customFormat="1" x14ac:dyDescent="0.2">
      <c r="B27" s="202" t="s">
        <v>104</v>
      </c>
      <c r="C27" s="64"/>
      <c r="D27" s="91"/>
      <c r="E27" s="254">
        <v>14770.3</v>
      </c>
      <c r="F27" s="378">
        <v>933428.16</v>
      </c>
    </row>
    <row r="28" spans="2:6" s="37" customFormat="1" x14ac:dyDescent="0.2">
      <c r="B28" s="202" t="s">
        <v>78</v>
      </c>
      <c r="C28" s="64"/>
      <c r="D28" s="91"/>
      <c r="E28" s="254">
        <v>-7825778.3600000022</v>
      </c>
      <c r="F28" s="378">
        <v>111599703.81</v>
      </c>
    </row>
    <row r="29" spans="2:6" s="37" customFormat="1" hidden="1" x14ac:dyDescent="0.2">
      <c r="B29" s="202" t="s">
        <v>160</v>
      </c>
      <c r="C29" s="64"/>
      <c r="D29" s="91"/>
      <c r="E29" s="254">
        <v>0</v>
      </c>
      <c r="F29" s="378">
        <v>0</v>
      </c>
    </row>
    <row r="30" spans="2:6" s="37" customFormat="1" x14ac:dyDescent="0.2">
      <c r="B30" s="202" t="s">
        <v>99</v>
      </c>
      <c r="C30" s="64"/>
      <c r="D30" s="91"/>
      <c r="E30" s="254">
        <v>311684.31</v>
      </c>
      <c r="F30" s="378">
        <v>2623249.5</v>
      </c>
    </row>
    <row r="31" spans="2:6" s="37" customFormat="1" x14ac:dyDescent="0.2">
      <c r="B31" s="202" t="s">
        <v>238</v>
      </c>
      <c r="C31" s="64"/>
      <c r="D31" s="91"/>
      <c r="E31" s="254">
        <v>-404979205.10000002</v>
      </c>
      <c r="F31" s="378">
        <v>339942030.5</v>
      </c>
    </row>
    <row r="32" spans="2:6" s="37" customFormat="1" ht="15" thickBot="1" x14ac:dyDescent="0.25">
      <c r="B32" s="263"/>
      <c r="C32" s="82"/>
      <c r="D32" s="264"/>
      <c r="E32" s="319"/>
      <c r="F32" s="379"/>
    </row>
    <row r="33" spans="2:6" ht="16.5" customHeight="1" thickTop="1" thickBot="1" x14ac:dyDescent="0.25">
      <c r="B33" s="262" t="s">
        <v>192</v>
      </c>
      <c r="C33" s="93"/>
      <c r="D33" s="94" t="e">
        <f>+#REF!</f>
        <v>#REF!</v>
      </c>
      <c r="E33" s="367">
        <f>SUM(E19:E32)</f>
        <v>-430658557.83000004</v>
      </c>
      <c r="F33" s="374">
        <f>SUM(F19:F32)</f>
        <v>332329917.83999997</v>
      </c>
    </row>
    <row r="34" spans="2:6" ht="14.25" customHeight="1" x14ac:dyDescent="0.2">
      <c r="B34" s="224"/>
      <c r="C34" s="89"/>
      <c r="D34" s="90"/>
      <c r="E34" s="368"/>
      <c r="F34" s="375"/>
    </row>
    <row r="35" spans="2:6" x14ac:dyDescent="0.2">
      <c r="B35" s="220" t="s">
        <v>208</v>
      </c>
      <c r="C35" s="64"/>
      <c r="D35" s="91"/>
      <c r="E35" s="369"/>
      <c r="F35" s="373"/>
    </row>
    <row r="36" spans="2:6" x14ac:dyDescent="0.2">
      <c r="B36" s="225"/>
      <c r="C36" s="64"/>
      <c r="D36" s="91"/>
      <c r="E36" s="251"/>
      <c r="F36" s="380"/>
    </row>
    <row r="37" spans="2:6" x14ac:dyDescent="0.2">
      <c r="B37" s="226" t="s">
        <v>195</v>
      </c>
      <c r="C37" s="64"/>
      <c r="D37" s="91"/>
      <c r="E37" s="243">
        <v>287612994.2100001</v>
      </c>
      <c r="F37" s="381">
        <v>336150247.3300001</v>
      </c>
    </row>
    <row r="38" spans="2:6" ht="12.75" customHeight="1" x14ac:dyDescent="0.2">
      <c r="B38" s="226" t="s">
        <v>80</v>
      </c>
      <c r="C38" s="53"/>
      <c r="D38" s="92"/>
      <c r="E38" s="243">
        <v>178261.5</v>
      </c>
      <c r="F38" s="381">
        <v>-14156349.6</v>
      </c>
    </row>
    <row r="39" spans="2:6" x14ac:dyDescent="0.2">
      <c r="B39" s="226" t="s">
        <v>81</v>
      </c>
      <c r="C39" s="53"/>
      <c r="D39" s="92"/>
      <c r="E39" s="243">
        <v>314195.09000000003</v>
      </c>
      <c r="F39" s="381">
        <v>1166859.55</v>
      </c>
    </row>
    <row r="40" spans="2:6" x14ac:dyDescent="0.2">
      <c r="B40" s="226" t="s">
        <v>82</v>
      </c>
      <c r="C40" s="53"/>
      <c r="D40" s="92"/>
      <c r="E40" s="243">
        <v>177004.17</v>
      </c>
      <c r="F40" s="381">
        <v>885020.85000000009</v>
      </c>
    </row>
    <row r="41" spans="2:6" ht="12.75" customHeight="1" x14ac:dyDescent="0.2">
      <c r="B41" s="226" t="s">
        <v>90</v>
      </c>
      <c r="C41" s="53"/>
      <c r="D41" s="92"/>
      <c r="E41" s="243">
        <v>623997.66</v>
      </c>
      <c r="F41" s="381">
        <v>2285324.33</v>
      </c>
    </row>
    <row r="42" spans="2:6" ht="12.75" customHeight="1" x14ac:dyDescent="0.2">
      <c r="B42" s="226" t="s">
        <v>209</v>
      </c>
      <c r="C42" s="53"/>
      <c r="D42" s="92"/>
      <c r="E42" s="370">
        <v>21497.63</v>
      </c>
      <c r="F42" s="381">
        <v>107488.15000000001</v>
      </c>
    </row>
    <row r="43" spans="2:6" ht="15" thickBot="1" x14ac:dyDescent="0.25">
      <c r="B43" s="223"/>
      <c r="C43" s="93"/>
      <c r="D43" s="94"/>
      <c r="E43" s="244"/>
      <c r="F43" s="374"/>
    </row>
    <row r="44" spans="2:6" ht="15.75" customHeight="1" thickBot="1" x14ac:dyDescent="0.25">
      <c r="B44" s="227" t="s">
        <v>210</v>
      </c>
      <c r="C44" s="95"/>
      <c r="D44" s="96" t="e">
        <f>+#REF!</f>
        <v>#REF!</v>
      </c>
      <c r="E44" s="382">
        <f>SUM(E37:E43)</f>
        <v>288927950.26000011</v>
      </c>
      <c r="F44" s="383">
        <f>SUM(F37:F43)</f>
        <v>326438590.61000007</v>
      </c>
    </row>
    <row r="45" spans="2:6" ht="15.75" customHeight="1" x14ac:dyDescent="0.2">
      <c r="B45" s="241"/>
      <c r="C45" s="89"/>
      <c r="D45" s="90"/>
      <c r="E45" s="384"/>
      <c r="F45" s="375"/>
    </row>
    <row r="46" spans="2:6" hidden="1" x14ac:dyDescent="0.2">
      <c r="B46" s="225"/>
      <c r="C46" s="64"/>
      <c r="D46" s="91"/>
      <c r="E46" s="251"/>
      <c r="F46" s="373"/>
    </row>
    <row r="47" spans="2:6" x14ac:dyDescent="0.2">
      <c r="B47" s="259" t="s">
        <v>7</v>
      </c>
      <c r="C47" s="64"/>
      <c r="D47" s="91"/>
      <c r="E47" s="251"/>
      <c r="F47" s="373"/>
    </row>
    <row r="48" spans="2:6" x14ac:dyDescent="0.2">
      <c r="B48" s="225"/>
      <c r="C48" s="64"/>
      <c r="D48" s="91"/>
      <c r="E48" s="251"/>
      <c r="F48" s="373"/>
    </row>
    <row r="49" spans="2:6" ht="12.75" hidden="1" customHeight="1" x14ac:dyDescent="0.2">
      <c r="B49" s="202" t="s">
        <v>91</v>
      </c>
      <c r="C49" s="64"/>
      <c r="D49" s="91"/>
      <c r="E49" s="245">
        <v>0</v>
      </c>
      <c r="F49" s="380">
        <v>0</v>
      </c>
    </row>
    <row r="50" spans="2:6" ht="12.75" hidden="1" customHeight="1" x14ac:dyDescent="0.2">
      <c r="B50" s="202" t="s">
        <v>38</v>
      </c>
      <c r="C50" s="64"/>
      <c r="D50" s="91"/>
      <c r="E50" s="385">
        <v>0</v>
      </c>
      <c r="F50" s="380">
        <v>0</v>
      </c>
    </row>
    <row r="51" spans="2:6" ht="12.75" hidden="1" customHeight="1" x14ac:dyDescent="0.2">
      <c r="B51" s="202" t="s">
        <v>100</v>
      </c>
      <c r="C51" s="64"/>
      <c r="D51" s="91"/>
      <c r="E51" s="243">
        <v>0</v>
      </c>
      <c r="F51" s="380">
        <v>0</v>
      </c>
    </row>
    <row r="52" spans="2:6" hidden="1" x14ac:dyDescent="0.2">
      <c r="B52" s="202" t="s">
        <v>127</v>
      </c>
      <c r="C52" s="64"/>
      <c r="D52" s="91"/>
      <c r="E52" s="243">
        <v>0</v>
      </c>
      <c r="F52" s="380">
        <v>0</v>
      </c>
    </row>
    <row r="53" spans="2:6" hidden="1" x14ac:dyDescent="0.2">
      <c r="B53" s="202" t="s">
        <v>120</v>
      </c>
      <c r="C53" s="64"/>
      <c r="D53" s="91"/>
      <c r="E53" s="243">
        <v>0</v>
      </c>
      <c r="F53" s="380">
        <v>0</v>
      </c>
    </row>
    <row r="54" spans="2:6" x14ac:dyDescent="0.2">
      <c r="B54" s="202" t="s">
        <v>94</v>
      </c>
      <c r="C54" s="64"/>
      <c r="D54" s="91"/>
      <c r="E54" s="243">
        <v>-256329.28</v>
      </c>
      <c r="F54" s="380">
        <f>-3818352.29+E54</f>
        <v>-4074681.57</v>
      </c>
    </row>
    <row r="55" spans="2:6" ht="15" thickBot="1" x14ac:dyDescent="0.25">
      <c r="B55" s="223"/>
      <c r="C55" s="93"/>
      <c r="D55" s="94"/>
      <c r="E55" s="244"/>
      <c r="F55" s="374"/>
    </row>
    <row r="56" spans="2:6" ht="15.75" customHeight="1" thickBot="1" x14ac:dyDescent="0.25">
      <c r="B56" s="258" t="s">
        <v>8</v>
      </c>
      <c r="C56" s="97"/>
      <c r="D56" s="98" t="e">
        <f>+#REF!</f>
        <v>#REF!</v>
      </c>
      <c r="E56" s="382">
        <f>SUM(E49:E55)</f>
        <v>-256329.28</v>
      </c>
      <c r="F56" s="383">
        <f>SUM(F49:F55)</f>
        <v>-4074681.57</v>
      </c>
    </row>
    <row r="57" spans="2:6" x14ac:dyDescent="0.2">
      <c r="B57" s="224"/>
      <c r="C57" s="89"/>
      <c r="D57" s="90"/>
      <c r="E57" s="368"/>
      <c r="F57" s="375"/>
    </row>
    <row r="58" spans="2:6" x14ac:dyDescent="0.2">
      <c r="B58" s="225"/>
      <c r="C58" s="64"/>
      <c r="D58" s="91"/>
      <c r="E58" s="251"/>
      <c r="F58" s="373"/>
    </row>
    <row r="59" spans="2:6" x14ac:dyDescent="0.2">
      <c r="B59" s="226" t="s">
        <v>26</v>
      </c>
      <c r="C59" s="53"/>
      <c r="D59" s="92"/>
      <c r="E59" s="322">
        <f>+E44+E33+E56+1</f>
        <v>-141986935.84999993</v>
      </c>
      <c r="F59" s="386">
        <f>+F56+F44+F33+21455.99+11240.98+1</f>
        <v>654726524.85000014</v>
      </c>
    </row>
    <row r="60" spans="2:6" x14ac:dyDescent="0.2">
      <c r="B60" s="226" t="s">
        <v>92</v>
      </c>
      <c r="C60" s="53"/>
      <c r="D60" s="92"/>
      <c r="E60" s="245">
        <v>1020560660.1900001</v>
      </c>
      <c r="F60" s="380">
        <v>223847199.49000001</v>
      </c>
    </row>
    <row r="61" spans="2:6" ht="15" thickBot="1" x14ac:dyDescent="0.25">
      <c r="B61" s="223"/>
      <c r="C61" s="93"/>
      <c r="D61" s="94"/>
      <c r="E61" s="244" t="s">
        <v>68</v>
      </c>
      <c r="F61" s="374"/>
    </row>
    <row r="62" spans="2:6" ht="18" customHeight="1" thickBot="1" x14ac:dyDescent="0.25">
      <c r="B62" s="235" t="s">
        <v>193</v>
      </c>
      <c r="C62" s="228"/>
      <c r="D62" s="229" t="e">
        <f>+#REF!+#REF!</f>
        <v>#REF!</v>
      </c>
      <c r="E62" s="230">
        <f>SUM(E59:E61)</f>
        <v>878573724.34000015</v>
      </c>
      <c r="F62" s="231">
        <f>SUM(F59:F61)</f>
        <v>878573724.34000015</v>
      </c>
    </row>
    <row r="63" spans="2:6" ht="15" thickTop="1" x14ac:dyDescent="0.2">
      <c r="B63" s="40"/>
      <c r="C63" s="52"/>
      <c r="D63" s="100"/>
      <c r="E63" s="100"/>
      <c r="F63" s="101"/>
    </row>
    <row r="66" spans="4:5" ht="13.5" customHeight="1" x14ac:dyDescent="0.2"/>
    <row r="67" spans="4:5" ht="14.25" customHeight="1" x14ac:dyDescent="0.2"/>
    <row r="68" spans="4:5" ht="13.9" customHeight="1" x14ac:dyDescent="0.2"/>
    <row r="71" spans="4:5" x14ac:dyDescent="0.2">
      <c r="D71" s="12"/>
      <c r="E71" s="12"/>
    </row>
  </sheetData>
  <mergeCells count="3">
    <mergeCell ref="B9:F9"/>
    <mergeCell ref="B10:F10"/>
    <mergeCell ref="B11:F11"/>
  </mergeCells>
  <phoneticPr fontId="3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2024-05-15T22:35:55Z</cp:lastPrinted>
  <dcterms:created xsi:type="dcterms:W3CDTF">2005-02-18T21:21:25Z</dcterms:created>
  <dcterms:modified xsi:type="dcterms:W3CDTF">2024-06-18T18:14:15Z</dcterms:modified>
</cp:coreProperties>
</file>