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2-FEBRERO\Excel\"/>
    </mc:Choice>
  </mc:AlternateContent>
  <xr:revisionPtr revIDLastSave="0" documentId="13_ncr:1_{7DF9B10D-0AD4-4C06-9D85-1456BF5910D5}" xr6:coauthVersionLast="36" xr6:coauthVersionMax="36" xr10:uidLastSave="{00000000-0000-0000-0000-000000000000}"/>
  <bookViews>
    <workbookView xWindow="0" yWindow="0" windowWidth="20490" windowHeight="7365" tabRatio="528" activeTab="4" xr2:uid="{00000000-000D-0000-FFFF-FFFF00000000}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F'!$B$4:$F$63</definedName>
    <definedName name="_xlnm.Print_Area" localSheetId="2">'NOTAS   '!$B$2:$J$164</definedName>
    <definedName name="_xlnm.Print_Area" localSheetId="0">'NOTAS   1'!$B$2:$J$84</definedName>
    <definedName name="_xlnm.Print_Area" localSheetId="3">RESULTADOS!$B$5:$G$53</definedName>
    <definedName name="_xlnm.Print_Area" localSheetId="1">'SITUACION '!$C$3:$K$56</definedName>
    <definedName name="_xlnm.Print_Titles" localSheetId="2">'NOTAS   '!$2:$11</definedName>
    <definedName name="_xlnm.Print_Titles" localSheetId="0">'NOTAS   1'!$2:$10</definedName>
  </definedNames>
  <calcPr calcId="191029"/>
</workbook>
</file>

<file path=xl/calcChain.xml><?xml version="1.0" encoding="utf-8"?>
<calcChain xmlns="http://schemas.openxmlformats.org/spreadsheetml/2006/main">
  <c r="F29" i="10" l="1"/>
  <c r="F23" i="10"/>
  <c r="H52" i="10" l="1"/>
  <c r="F52" i="10" l="1"/>
  <c r="F38" i="10" l="1"/>
  <c r="D34" i="11" l="1"/>
  <c r="H23" i="10"/>
  <c r="F34" i="11" l="1"/>
  <c r="F25" i="11" l="1"/>
  <c r="D25" i="11"/>
  <c r="H44" i="10" l="1"/>
  <c r="F42" i="11" l="1"/>
  <c r="F19" i="31" s="1"/>
  <c r="H38" i="23" l="1"/>
  <c r="H121" i="23" l="1"/>
  <c r="H148" i="23" l="1"/>
  <c r="H29" i="10" l="1"/>
  <c r="H31" i="10" s="1"/>
  <c r="H29" i="23" l="1"/>
  <c r="H38" i="10" l="1"/>
  <c r="H46" i="10" l="1"/>
  <c r="B10" i="11" l="1"/>
  <c r="C8" i="23" s="1"/>
  <c r="D62" i="31" l="1"/>
  <c r="F56" i="31"/>
  <c r="D56" i="31"/>
  <c r="D44" i="31"/>
  <c r="D33" i="31"/>
  <c r="F17" i="31"/>
  <c r="E17" i="31"/>
  <c r="F38" i="11"/>
  <c r="F40" i="11" s="1"/>
  <c r="D38" i="11"/>
  <c r="D40" i="11" s="1"/>
  <c r="D42" i="11" s="1"/>
  <c r="E19" i="31" s="1"/>
  <c r="F18" i="11"/>
  <c r="F17" i="11"/>
  <c r="I152" i="23"/>
  <c r="H132" i="23"/>
  <c r="E106" i="23"/>
  <c r="E105" i="23"/>
  <c r="I101" i="23"/>
  <c r="H101" i="23"/>
  <c r="G101" i="23"/>
  <c r="F101" i="23"/>
  <c r="E101" i="23"/>
  <c r="H82" i="23"/>
  <c r="G82" i="23"/>
  <c r="H58" i="23"/>
  <c r="H52" i="23"/>
  <c r="H44" i="23"/>
  <c r="H22" i="23"/>
  <c r="C9" i="23"/>
  <c r="H54" i="10"/>
  <c r="J47" i="10"/>
  <c r="J54" i="10" s="1"/>
  <c r="F44" i="10"/>
  <c r="F46" i="10" s="1"/>
  <c r="J30" i="10"/>
  <c r="J22" i="10"/>
  <c r="J31" i="10" l="1"/>
  <c r="E107" i="23"/>
  <c r="I82" i="23"/>
  <c r="H46" i="23"/>
  <c r="H31" i="23"/>
  <c r="F54" i="10" l="1"/>
  <c r="H62" i="10" l="1"/>
  <c r="F31" i="10" l="1"/>
  <c r="E56" i="31"/>
  <c r="F33" i="31"/>
  <c r="E33" i="31"/>
  <c r="F62" i="10" l="1"/>
  <c r="F44" i="31" l="1"/>
  <c r="E44" i="31"/>
  <c r="E59" i="31" l="1"/>
  <c r="F59" i="31" l="1"/>
  <c r="F62" i="31" s="1"/>
  <c r="E62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a.vargas</author>
  </authors>
  <commentList>
    <comment ref="E99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100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100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<sst xmlns="http://schemas.openxmlformats.org/spreadsheetml/2006/main" count="281" uniqueCount="269">
  <si>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</si>
  <si>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</si>
  <si>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</si>
  <si>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</si>
  <si>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</si>
  <si>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</si>
  <si>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</si>
  <si>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</si>
  <si>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</si>
  <si>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</si>
  <si>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</si>
  <si>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</si>
  <si>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</si>
  <si>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</si>
  <si>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</si>
  <si>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</si>
  <si>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</si>
  <si>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</si>
  <si>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</si>
  <si>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</si>
  <si>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</si>
  <si>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</si>
  <si>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</si>
  <si>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</si>
  <si>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</si>
  <si>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</si>
  <si>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</si>
  <si>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</si>
  <si>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</si>
  <si>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</si>
  <si>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</si>
  <si>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</si>
  <si>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</si>
  <si>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</si>
  <si>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</si>
  <si>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>Total Activos</t>
  </si>
  <si>
    <t>Total Pasivos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</si>
  <si>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</si>
  <si>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</si>
  <si>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</si>
  <si>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</si>
  <si>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</si>
  <si>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</si>
  <si>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</si>
  <si>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</si>
  <si>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</si>
  <si>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</si>
  <si>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</si>
  <si>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</si>
  <si>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</si>
  <si>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</si>
  <si>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</si>
  <si>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</si>
  <si>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</si>
  <si>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</si>
  <si>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</si>
  <si>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</si>
  <si>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</si>
  <si>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</si>
  <si>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</si>
  <si>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</si>
  <si>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</si>
  <si>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</si>
  <si>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</si>
  <si>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</si>
  <si>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</si>
  <si>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</si>
  <si>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</si>
  <si>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</si>
  <si>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</si>
  <si>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</si>
  <si>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</si>
  <si>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</si>
  <si>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</si>
  <si>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</si>
  <si>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</si>
  <si>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</si>
  <si>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</si>
  <si>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</si>
  <si>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</si>
  <si>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</si>
  <si>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</si>
  <si>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</si>
  <si>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</si>
  <si>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</si>
  <si>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</si>
  <si>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</si>
  <si>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</si>
  <si>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</si>
  <si>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</si>
  <si>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</si>
  <si>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</si>
  <si>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</si>
  <si>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</si>
  <si>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</si>
  <si>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</si>
  <si>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</si>
  <si>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</si>
  <si>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</si>
  <si>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</si>
  <si>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</si>
  <si>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</si>
  <si>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</si>
  <si>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</si>
  <si>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</si>
  <si>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</si>
  <si>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</si>
  <si>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</si>
  <si>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</si>
  <si>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</si>
  <si>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</si>
  <si>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</si>
  <si>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</si>
  <si>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</si>
  <si>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</si>
  <si>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</si>
  <si>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</si>
  <si>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</si>
  <si>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</si>
  <si>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</si>
  <si>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</si>
  <si>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</si>
  <si>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</si>
  <si>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</si>
  <si>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</si>
  <si>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</si>
  <si>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</si>
  <si>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</si>
  <si>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</si>
  <si>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</si>
  <si>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</si>
  <si>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</si>
  <si>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</si>
  <si>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</si>
  <si>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</si>
  <si>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</si>
  <si>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</si>
  <si>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</si>
  <si>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</si>
  <si>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</si>
  <si>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</si>
  <si>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</si>
  <si>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</si>
  <si>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</si>
  <si>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</si>
  <si>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</si>
  <si>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</si>
  <si>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</si>
  <si>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</si>
  <si>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</si>
  <si>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</si>
  <si>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</si>
  <si>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</si>
  <si>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</si>
  <si>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</si>
  <si>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</si>
  <si>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</si>
  <si>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</si>
  <si>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</si>
  <si>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</si>
  <si>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</si>
  <si>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</si>
  <si>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</si>
  <si>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</si>
  <si>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</si>
  <si>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</si>
  <si>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</si>
  <si>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</si>
  <si>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</si>
  <si>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</si>
  <si>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</si>
  <si>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</si>
  <si>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</si>
  <si>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</si>
  <si>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</si>
  <si>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</si>
  <si>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</si>
  <si>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</si>
  <si>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</si>
  <si>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</si>
  <si>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</si>
  <si>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</si>
  <si>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</si>
  <si>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</si>
  <si>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</si>
  <si>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</si>
  <si>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</si>
  <si>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</si>
  <si>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</si>
  <si>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</si>
  <si>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</si>
  <si>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</si>
  <si>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</si>
  <si>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</si>
  <si>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</si>
  <si>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</si>
  <si>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</si>
  <si>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</si>
  <si>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</si>
  <si>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</si>
  <si>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</si>
  <si>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</si>
  <si>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</si>
  <si>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</si>
  <si>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</si>
  <si>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</si>
  <si>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</si>
  <si>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</si>
  <si>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</si>
  <si>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</si>
  <si>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</si>
  <si>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</si>
  <si>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</si>
  <si>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</si>
  <si>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</si>
  <si>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</si>
  <si>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</si>
  <si>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</si>
  <si>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</si>
  <si>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</si>
  <si>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</si>
  <si>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</si>
  <si>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</si>
  <si>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</si>
  <si>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</si>
  <si>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</si>
  <si>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</si>
  <si>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</si>
  <si>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</si>
  <si>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</si>
  <si>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</si>
  <si>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</si>
  <si>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</si>
  <si>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</si>
  <si>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</si>
  <si>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</si>
  <si>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</si>
  <si>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</si>
  <si>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</si>
  <si>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</si>
  <si>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</si>
  <si>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</si>
  <si>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</si>
  <si>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</si>
  <si>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</si>
  <si>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</si>
  <si>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</si>
  <si>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</si>
  <si>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</si>
  <si>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</si>
  <si>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</si>
  <si>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</si>
  <si>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</si>
  <si>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</si>
  <si>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</si>
  <si>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</si>
  <si>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</si>
  <si>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</si>
  <si>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Fondo Domestica</t>
  </si>
  <si>
    <t xml:space="preserve">Banreservas Fondo -Garantia ARS </t>
  </si>
  <si>
    <t>Enero</t>
  </si>
  <si>
    <t>Al 29 DE FEBRERO 2024</t>
  </si>
  <si>
    <t>DEL 01 DE ENERO AL 29 DE FEBRERO 2024</t>
  </si>
  <si>
    <t>AL 29 FEBRERO 2024</t>
  </si>
  <si>
    <t>Al 29 de febrero 2024, ésta cuenta se desglosa como sigue:</t>
  </si>
  <si>
    <t>Las cuentas por pagar proveedores al 29 de febrero del 2024 de la SISALRIL.</t>
  </si>
  <si>
    <t>La cuenta Obligaciones por pagar al 29 de febrero de la SISALRIL, se desglosan de la siguiente manera:</t>
  </si>
  <si>
    <t>La cuenta Retenciones y Contribuciones por pagar al 29 de febrero 2024, se desglosan de la siguiente manera:</t>
  </si>
  <si>
    <t>Estos recursos están formados por dos partidas, las cuales una de ella representada por un valor ascendente por RD$618,649,860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</si>
</sst>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69" fontId="1" fillId="0" borderId="0" applyFont="0" applyFill="0" applyBorder="0" applyAlignment="0" applyProtection="0"/>
    <xf numFmtId="0" fontId="3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32" fillId="22" borderId="0" applyNumberFormat="0" applyBorder="0" applyAlignment="0" applyProtection="0"/>
    <xf numFmtId="0" fontId="22" fillId="0" borderId="0"/>
    <xf numFmtId="0" fontId="22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9" fillId="0" borderId="7" applyNumberFormat="0" applyFill="0" applyAlignment="0" applyProtection="0"/>
    <xf numFmtId="0" fontId="38" fillId="0" borderId="8" applyNumberFormat="0" applyFill="0" applyAlignment="0" applyProtection="0"/>
    <xf numFmtId="167" fontId="51" fillId="0" borderId="0" applyFont="0" applyFill="0" applyBorder="0" applyAlignment="0" applyProtection="0"/>
    <xf numFmtId="0" fontId="1" fillId="0" borderId="0"/>
    <xf numFmtId="165" fontId="52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0">
    <xf numFmtId="0" fontId="0" fillId="0" borderId="0" xfId="0"/>
    <xf numFmtId="0" fontId="3" fillId="0" borderId="0" xfId="0" applyFont="1"/>
    <xf numFmtId="165" fontId="3" fillId="0" borderId="0" xfId="35" applyFont="1"/>
    <xf numFmtId="0" fontId="4" fillId="24" borderId="0" xfId="0" applyFont="1" applyFill="1" applyBorder="1" applyAlignment="1"/>
    <xf numFmtId="165" fontId="12" fillId="0" borderId="0" xfId="35" applyFont="1" applyBorder="1"/>
    <xf numFmtId="165" fontId="12" fillId="0" borderId="0" xfId="35" applyFont="1" applyFill="1"/>
    <xf numFmtId="166" fontId="12" fillId="0" borderId="0" xfId="35" applyNumberFormat="1" applyFont="1" applyFill="1" applyBorder="1"/>
    <xf numFmtId="166" fontId="9" fillId="0" borderId="0" xfId="35" applyNumberFormat="1" applyFont="1"/>
    <xf numFmtId="165" fontId="12" fillId="0" borderId="0" xfId="35" applyFont="1" applyFill="1" applyBorder="1"/>
    <xf numFmtId="0" fontId="12" fillId="0" borderId="0" xfId="0" applyFont="1"/>
    <xf numFmtId="165" fontId="12" fillId="0" borderId="0" xfId="35" applyFont="1"/>
    <xf numFmtId="40" fontId="12" fillId="0" borderId="0" xfId="0" applyNumberFormat="1" applyFont="1"/>
    <xf numFmtId="40" fontId="13" fillId="0" borderId="0" xfId="0" applyNumberFormat="1" applyFont="1"/>
    <xf numFmtId="0" fontId="5" fillId="0" borderId="0" xfId="0" applyFont="1"/>
    <xf numFmtId="165" fontId="5" fillId="0" borderId="0" xfId="35" applyFont="1"/>
    <xf numFmtId="0" fontId="9" fillId="24" borderId="0" xfId="0" applyFont="1" applyFill="1" applyBorder="1" applyAlignment="1"/>
    <xf numFmtId="0" fontId="5" fillId="24" borderId="0" xfId="0" applyFont="1" applyFill="1" applyBorder="1"/>
    <xf numFmtId="0" fontId="5" fillId="24" borderId="11" xfId="0" applyFont="1" applyFill="1" applyBorder="1"/>
    <xf numFmtId="37" fontId="12" fillId="0" borderId="0" xfId="35" applyNumberFormat="1" applyFont="1" applyFill="1" applyBorder="1"/>
    <xf numFmtId="0" fontId="12" fillId="24" borderId="12" xfId="35" applyNumberFormat="1" applyFont="1" applyFill="1" applyBorder="1"/>
    <xf numFmtId="0" fontId="12" fillId="24" borderId="13" xfId="35" applyNumberFormat="1" applyFont="1" applyFill="1" applyBorder="1"/>
    <xf numFmtId="0" fontId="12" fillId="24" borderId="14" xfId="35" applyNumberFormat="1" applyFont="1" applyFill="1" applyBorder="1"/>
    <xf numFmtId="0" fontId="12" fillId="0" borderId="0" xfId="35" applyNumberFormat="1" applyFont="1" applyFill="1" applyBorder="1"/>
    <xf numFmtId="0" fontId="12" fillId="24" borderId="15" xfId="35" applyNumberFormat="1" applyFont="1" applyFill="1" applyBorder="1"/>
    <xf numFmtId="0" fontId="12" fillId="24" borderId="0" xfId="35" applyNumberFormat="1" applyFont="1" applyFill="1" applyBorder="1"/>
    <xf numFmtId="0" fontId="12" fillId="24" borderId="16" xfId="35" applyNumberFormat="1" applyFont="1" applyFill="1" applyBorder="1"/>
    <xf numFmtId="14" fontId="12" fillId="0" borderId="0" xfId="35" applyNumberFormat="1" applyFont="1" applyFill="1" applyBorder="1"/>
    <xf numFmtId="10" fontId="12" fillId="0" borderId="0" xfId="35" applyNumberFormat="1" applyFont="1" applyFill="1" applyBorder="1" applyAlignment="1">
      <alignment horizontal="center"/>
    </xf>
    <xf numFmtId="0" fontId="12" fillId="0" borderId="0" xfId="35" applyNumberFormat="1" applyFont="1" applyFill="1" applyBorder="1" applyAlignment="1">
      <alignment horizontal="left"/>
    </xf>
    <xf numFmtId="165" fontId="8" fillId="0" borderId="0" xfId="35" applyFont="1" applyFill="1" applyBorder="1" applyAlignment="1">
      <alignment horizontal="right"/>
    </xf>
    <xf numFmtId="165" fontId="8" fillId="0" borderId="0" xfId="35" applyFont="1" applyFill="1" applyBorder="1"/>
    <xf numFmtId="165" fontId="12" fillId="24" borderId="0" xfId="35" applyFont="1" applyFill="1" applyBorder="1"/>
    <xf numFmtId="40" fontId="12" fillId="24" borderId="0" xfId="0" applyNumberFormat="1" applyFont="1" applyFill="1" applyBorder="1"/>
    <xf numFmtId="165" fontId="12" fillId="24" borderId="10" xfId="35" applyFont="1" applyFill="1" applyBorder="1"/>
    <xf numFmtId="40" fontId="12" fillId="24" borderId="10" xfId="0" applyNumberFormat="1" applyFont="1" applyFill="1" applyBorder="1"/>
    <xf numFmtId="0" fontId="12" fillId="0" borderId="0" xfId="0" applyFont="1" applyFill="1"/>
    <xf numFmtId="0" fontId="5" fillId="25" borderId="0" xfId="0" applyFont="1" applyFill="1" applyBorder="1"/>
    <xf numFmtId="0" fontId="10" fillId="25" borderId="0" xfId="0" applyFont="1" applyFill="1" applyBorder="1"/>
    <xf numFmtId="0" fontId="12" fillId="25" borderId="0" xfId="0" applyFont="1" applyFill="1"/>
    <xf numFmtId="0" fontId="10" fillId="25" borderId="0" xfId="0" applyFont="1" applyFill="1" applyBorder="1" applyAlignment="1">
      <alignment horizontal="center"/>
    </xf>
    <xf numFmtId="0" fontId="12" fillId="25" borderId="0" xfId="0" applyFont="1" applyFill="1" applyBorder="1"/>
    <xf numFmtId="3" fontId="12" fillId="25" borderId="0" xfId="0" applyNumberFormat="1" applyFont="1" applyFill="1" applyBorder="1"/>
    <xf numFmtId="3" fontId="9" fillId="25" borderId="0" xfId="35" applyNumberFormat="1" applyFont="1" applyFill="1" applyBorder="1"/>
    <xf numFmtId="0" fontId="9" fillId="25" borderId="0" xfId="0" applyFont="1" applyFill="1" applyBorder="1" applyAlignment="1">
      <alignment horizontal="right"/>
    </xf>
    <xf numFmtId="0" fontId="9" fillId="25" borderId="0" xfId="0" applyFont="1" applyFill="1" applyBorder="1"/>
    <xf numFmtId="166" fontId="12" fillId="25" borderId="0" xfId="35" applyNumberFormat="1" applyFont="1" applyFill="1" applyBorder="1"/>
    <xf numFmtId="3" fontId="12" fillId="25" borderId="0" xfId="35" applyNumberFormat="1" applyFont="1" applyFill="1" applyBorder="1"/>
    <xf numFmtId="3" fontId="9" fillId="25" borderId="0" xfId="35" applyNumberFormat="1" applyFont="1" applyFill="1" applyBorder="1" applyAlignment="1"/>
    <xf numFmtId="3" fontId="9" fillId="25" borderId="0" xfId="0" applyNumberFormat="1" applyFont="1" applyFill="1" applyBorder="1"/>
    <xf numFmtId="0" fontId="11" fillId="25" borderId="0" xfId="0" applyFont="1" applyFill="1" applyBorder="1" applyAlignment="1">
      <alignment horizontal="right"/>
    </xf>
    <xf numFmtId="165" fontId="12" fillId="25" borderId="0" xfId="35" applyFont="1" applyFill="1"/>
    <xf numFmtId="165" fontId="12" fillId="25" borderId="0" xfId="35" applyFont="1" applyFill="1" applyBorder="1"/>
    <xf numFmtId="0" fontId="12" fillId="25" borderId="15" xfId="35" applyNumberFormat="1" applyFont="1" applyFill="1" applyBorder="1"/>
    <xf numFmtId="0" fontId="11" fillId="25" borderId="0" xfId="35" applyNumberFormat="1" applyFont="1" applyFill="1" applyBorder="1" applyAlignment="1">
      <alignment horizontal="center"/>
    </xf>
    <xf numFmtId="0" fontId="11" fillId="25" borderId="0" xfId="35" applyNumberFormat="1" applyFont="1" applyFill="1" applyBorder="1"/>
    <xf numFmtId="0" fontId="14" fillId="25" borderId="0" xfId="35" applyNumberFormat="1" applyFont="1" applyFill="1" applyBorder="1"/>
    <xf numFmtId="0" fontId="12" fillId="25" borderId="0" xfId="35" applyNumberFormat="1" applyFont="1" applyFill="1" applyBorder="1"/>
    <xf numFmtId="0" fontId="12" fillId="25" borderId="16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165" fontId="12" fillId="25" borderId="0" xfId="35" applyFont="1" applyFill="1" applyBorder="1" applyAlignment="1">
      <alignment horizontal="center"/>
    </xf>
    <xf numFmtId="0" fontId="15" fillId="25" borderId="0" xfId="35" applyNumberFormat="1" applyFont="1" applyFill="1" applyBorder="1"/>
    <xf numFmtId="0" fontId="17" fillId="25" borderId="0" xfId="35" applyNumberFormat="1" applyFont="1" applyFill="1" applyBorder="1"/>
    <xf numFmtId="165" fontId="9" fillId="25" borderId="0" xfId="35" applyFont="1" applyFill="1" applyBorder="1"/>
    <xf numFmtId="164" fontId="9" fillId="25" borderId="0" xfId="35" applyNumberFormat="1" applyFont="1" applyFill="1" applyBorder="1"/>
    <xf numFmtId="0" fontId="9" fillId="25" borderId="0" xfId="35" applyNumberFormat="1" applyFont="1" applyFill="1" applyBorder="1"/>
    <xf numFmtId="0" fontId="12" fillId="25" borderId="26" xfId="35" applyNumberFormat="1" applyFont="1" applyFill="1" applyBorder="1"/>
    <xf numFmtId="0" fontId="12" fillId="25" borderId="27" xfId="35" applyNumberFormat="1" applyFont="1" applyFill="1" applyBorder="1"/>
    <xf numFmtId="165" fontId="12" fillId="25" borderId="0" xfId="35" applyFont="1" applyFill="1" applyBorder="1" applyAlignment="1">
      <alignment horizontal="left"/>
    </xf>
    <xf numFmtId="0" fontId="9" fillId="25" borderId="10" xfId="35" applyNumberFormat="1" applyFont="1" applyFill="1" applyBorder="1"/>
    <xf numFmtId="0" fontId="12" fillId="25" borderId="16" xfId="0" applyFont="1" applyFill="1" applyBorder="1"/>
    <xf numFmtId="0" fontId="9" fillId="25" borderId="28" xfId="0" applyFont="1" applyFill="1" applyBorder="1" applyAlignment="1">
      <alignment horizontal="center" vertical="center" wrapText="1"/>
    </xf>
    <xf numFmtId="0" fontId="9" fillId="25" borderId="29" xfId="0" applyFont="1" applyFill="1" applyBorder="1" applyAlignment="1">
      <alignment horizontal="center" vertical="center" wrapText="1"/>
    </xf>
    <xf numFmtId="0" fontId="9" fillId="25" borderId="30" xfId="0" applyFont="1" applyFill="1" applyBorder="1" applyAlignment="1">
      <alignment horizontal="center" vertical="center" wrapText="1"/>
    </xf>
    <xf numFmtId="37" fontId="12" fillId="25" borderId="0" xfId="35" applyNumberFormat="1" applyFont="1" applyFill="1" applyBorder="1"/>
    <xf numFmtId="37" fontId="9" fillId="25" borderId="25" xfId="0" applyNumberFormat="1" applyFont="1" applyFill="1" applyBorder="1"/>
    <xf numFmtId="37" fontId="9" fillId="25" borderId="0" xfId="35" applyNumberFormat="1" applyFont="1" applyFill="1" applyBorder="1"/>
    <xf numFmtId="165" fontId="9" fillId="25" borderId="0" xfId="35" applyFont="1" applyFill="1" applyBorder="1" applyAlignment="1">
      <alignment horizontal="left"/>
    </xf>
    <xf numFmtId="37" fontId="12" fillId="25" borderId="22" xfId="35" applyNumberFormat="1" applyFont="1" applyFill="1" applyBorder="1"/>
    <xf numFmtId="37" fontId="9" fillId="25" borderId="25" xfId="35" applyNumberFormat="1" applyFont="1" applyFill="1" applyBorder="1"/>
    <xf numFmtId="165" fontId="12" fillId="25" borderId="24" xfId="35" applyFont="1" applyFill="1" applyBorder="1"/>
    <xf numFmtId="165" fontId="9" fillId="25" borderId="24" xfId="35" applyFont="1" applyFill="1" applyBorder="1"/>
    <xf numFmtId="49" fontId="8" fillId="25" borderId="0" xfId="0" applyNumberFormat="1" applyFont="1" applyFill="1" applyBorder="1" applyAlignment="1">
      <alignment horizontal="left"/>
    </xf>
    <xf numFmtId="49" fontId="16" fillId="25" borderId="0" xfId="0" applyNumberFormat="1" applyFont="1" applyFill="1" applyBorder="1" applyAlignment="1">
      <alignment horizontal="left"/>
    </xf>
    <xf numFmtId="37" fontId="12" fillId="25" borderId="0" xfId="0" applyNumberFormat="1" applyFont="1" applyFill="1" applyBorder="1"/>
    <xf numFmtId="0" fontId="9" fillId="25" borderId="10" xfId="35" applyNumberFormat="1" applyFont="1" applyFill="1" applyBorder="1" applyAlignment="1">
      <alignment horizontal="center"/>
    </xf>
    <xf numFmtId="164" fontId="12" fillId="25" borderId="22" xfId="35" applyNumberFormat="1" applyFont="1" applyFill="1" applyBorder="1"/>
    <xf numFmtId="165" fontId="12" fillId="25" borderId="0" xfId="0" applyNumberFormat="1" applyFont="1" applyFill="1" applyBorder="1"/>
    <xf numFmtId="165" fontId="9" fillId="25" borderId="9" xfId="35" applyFont="1" applyFill="1" applyBorder="1"/>
    <xf numFmtId="40" fontId="9" fillId="25" borderId="9" xfId="0" applyNumberFormat="1" applyFont="1" applyFill="1" applyBorder="1"/>
    <xf numFmtId="40" fontId="9" fillId="25" borderId="0" xfId="0" applyNumberFormat="1" applyFont="1" applyFill="1" applyBorder="1"/>
    <xf numFmtId="40" fontId="12" fillId="25" borderId="0" xfId="0" applyNumberFormat="1" applyFont="1" applyFill="1" applyBorder="1"/>
    <xf numFmtId="165" fontId="9" fillId="25" borderId="10" xfId="35" applyFont="1" applyFill="1" applyBorder="1"/>
    <xf numFmtId="40" fontId="9" fillId="25" borderId="10" xfId="0" applyNumberFormat="1" applyFont="1" applyFill="1" applyBorder="1"/>
    <xf numFmtId="165" fontId="9" fillId="25" borderId="29" xfId="35" applyFont="1" applyFill="1" applyBorder="1"/>
    <xf numFmtId="40" fontId="9" fillId="25" borderId="29" xfId="0" applyNumberFormat="1" applyFont="1" applyFill="1" applyBorder="1"/>
    <xf numFmtId="165" fontId="9" fillId="25" borderId="29" xfId="35" applyFont="1" applyFill="1" applyBorder="1" applyAlignment="1">
      <alignment horizontal="left"/>
    </xf>
    <xf numFmtId="40" fontId="9" fillId="25" borderId="29" xfId="0" applyNumberFormat="1" applyFont="1" applyFill="1" applyBorder="1" applyAlignment="1">
      <alignment horizontal="left"/>
    </xf>
    <xf numFmtId="3" fontId="12" fillId="0" borderId="0" xfId="35" applyNumberFormat="1" applyFont="1" applyFill="1" applyBorder="1" applyAlignment="1"/>
    <xf numFmtId="40" fontId="12" fillId="25" borderId="0" xfId="0" applyNumberFormat="1" applyFont="1" applyFill="1"/>
    <xf numFmtId="166" fontId="12" fillId="25" borderId="0" xfId="35" applyNumberFormat="1" applyFont="1" applyFill="1"/>
    <xf numFmtId="0" fontId="12" fillId="25" borderId="0" xfId="0" applyFont="1" applyFill="1" applyBorder="1" applyAlignment="1">
      <alignment horizontal="left"/>
    </xf>
    <xf numFmtId="0" fontId="9" fillId="25" borderId="0" xfId="0" applyFont="1" applyFill="1" applyBorder="1" applyAlignment="1">
      <alignment horizontal="center" vertical="center" wrapText="1"/>
    </xf>
    <xf numFmtId="165" fontId="12" fillId="25" borderId="22" xfId="35" applyFont="1" applyFill="1" applyBorder="1"/>
    <xf numFmtId="165" fontId="14" fillId="25" borderId="0" xfId="35" applyFont="1" applyFill="1" applyBorder="1"/>
    <xf numFmtId="0" fontId="12" fillId="25" borderId="24" xfId="0" applyFont="1" applyFill="1" applyBorder="1"/>
    <xf numFmtId="165" fontId="12" fillId="25" borderId="32" xfId="35" applyFont="1" applyFill="1" applyBorder="1" applyAlignment="1">
      <alignment horizontal="center"/>
    </xf>
    <xf numFmtId="0" fontId="9" fillId="25" borderId="33" xfId="35" applyNumberFormat="1" applyFont="1" applyFill="1" applyBorder="1"/>
    <xf numFmtId="0" fontId="12" fillId="25" borderId="35" xfId="35" applyNumberFormat="1" applyFont="1" applyFill="1" applyBorder="1"/>
    <xf numFmtId="0" fontId="9" fillId="25" borderId="37" xfId="35" applyNumberFormat="1" applyFont="1" applyFill="1" applyBorder="1"/>
    <xf numFmtId="0" fontId="12" fillId="25" borderId="19" xfId="35" applyNumberFormat="1" applyFont="1" applyFill="1" applyBorder="1"/>
    <xf numFmtId="165" fontId="12" fillId="25" borderId="19" xfId="35" applyFont="1" applyFill="1" applyBorder="1"/>
    <xf numFmtId="165" fontId="12" fillId="25" borderId="21" xfId="35" applyFont="1" applyFill="1" applyBorder="1"/>
    <xf numFmtId="0" fontId="12" fillId="25" borderId="22" xfId="35" applyNumberFormat="1" applyFont="1" applyFill="1" applyBorder="1"/>
    <xf numFmtId="0" fontId="9" fillId="25" borderId="9" xfId="0" applyFont="1" applyFill="1" applyBorder="1" applyAlignment="1">
      <alignment horizontal="center" vertical="center" wrapText="1"/>
    </xf>
    <xf numFmtId="3" fontId="9" fillId="25" borderId="24" xfId="0" applyNumberFormat="1" applyFont="1" applyFill="1" applyBorder="1"/>
    <xf numFmtId="0" fontId="11" fillId="25" borderId="0" xfId="0" applyFont="1" applyFill="1" applyBorder="1"/>
    <xf numFmtId="168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fill"/>
    </xf>
    <xf numFmtId="3" fontId="12" fillId="25" borderId="0" xfId="35" applyNumberFormat="1" applyFont="1" applyFill="1" applyBorder="1" applyAlignment="1">
      <alignment horizontal="center"/>
    </xf>
    <xf numFmtId="3" fontId="9" fillId="25" borderId="25" xfId="0" applyNumberFormat="1" applyFont="1" applyFill="1" applyBorder="1" applyAlignment="1">
      <alignment horizontal="center"/>
    </xf>
    <xf numFmtId="37" fontId="9" fillId="25" borderId="0" xfId="0" applyNumberFormat="1" applyFont="1" applyFill="1" applyBorder="1"/>
    <xf numFmtId="0" fontId="9" fillId="25" borderId="0" xfId="0" applyFont="1" applyFill="1" applyBorder="1" applyAlignment="1">
      <alignment horizontal="left"/>
    </xf>
    <xf numFmtId="0" fontId="18" fillId="25" borderId="0" xfId="35" applyNumberFormat="1" applyFont="1" applyFill="1" applyBorder="1" applyAlignment="1">
      <alignment horizontal="center"/>
    </xf>
    <xf numFmtId="0" fontId="39" fillId="25" borderId="0" xfId="35" applyNumberFormat="1" applyFont="1" applyFill="1" applyBorder="1"/>
    <xf numFmtId="0" fontId="40" fillId="25" borderId="0" xfId="35" applyNumberFormat="1" applyFont="1" applyFill="1" applyBorder="1"/>
    <xf numFmtId="0" fontId="41" fillId="25" borderId="0" xfId="35" applyNumberFormat="1" applyFont="1" applyFill="1" applyBorder="1"/>
    <xf numFmtId="0" fontId="41" fillId="25" borderId="0" xfId="35" applyNumberFormat="1" applyFont="1" applyFill="1" applyBorder="1" applyAlignment="1">
      <alignment horizontal="center"/>
    </xf>
    <xf numFmtId="165" fontId="41" fillId="25" borderId="0" xfId="35" applyFont="1" applyFill="1" applyBorder="1" applyAlignment="1">
      <alignment horizontal="center"/>
    </xf>
    <xf numFmtId="0" fontId="42" fillId="25" borderId="0" xfId="35" applyNumberFormat="1" applyFont="1" applyFill="1" applyBorder="1"/>
    <xf numFmtId="166" fontId="41" fillId="25" borderId="0" xfId="35" applyNumberFormat="1" applyFont="1" applyFill="1" applyBorder="1"/>
    <xf numFmtId="165" fontId="41" fillId="25" borderId="0" xfId="35" applyFont="1" applyFill="1" applyBorder="1"/>
    <xf numFmtId="164" fontId="41" fillId="25" borderId="0" xfId="35" applyNumberFormat="1" applyFont="1" applyFill="1" applyBorder="1"/>
    <xf numFmtId="165" fontId="41" fillId="0" borderId="0" xfId="35" applyFont="1" applyBorder="1"/>
    <xf numFmtId="166" fontId="18" fillId="25" borderId="0" xfId="35" applyNumberFormat="1" applyFont="1" applyFill="1" applyBorder="1"/>
    <xf numFmtId="165" fontId="41" fillId="0" borderId="0" xfId="35" applyFont="1"/>
    <xf numFmtId="165" fontId="18" fillId="25" borderId="0" xfId="35" applyFont="1" applyFill="1" applyBorder="1" applyAlignment="1">
      <alignment horizontal="center"/>
    </xf>
    <xf numFmtId="166" fontId="41" fillId="25" borderId="0" xfId="35" applyNumberFormat="1" applyFont="1" applyFill="1" applyBorder="1" applyAlignment="1">
      <alignment horizontal="right"/>
    </xf>
    <xf numFmtId="165" fontId="18" fillId="25" borderId="0" xfId="35" applyFont="1" applyFill="1" applyBorder="1"/>
    <xf numFmtId="164" fontId="18" fillId="25" borderId="0" xfId="35" applyNumberFormat="1" applyFont="1" applyFill="1" applyBorder="1"/>
    <xf numFmtId="165" fontId="18" fillId="25" borderId="0" xfId="35" applyNumberFormat="1" applyFont="1" applyFill="1" applyBorder="1"/>
    <xf numFmtId="165" fontId="40" fillId="25" borderId="0" xfId="35" applyFont="1" applyFill="1" applyBorder="1"/>
    <xf numFmtId="168" fontId="43" fillId="0" borderId="0" xfId="0" applyNumberFormat="1" applyFont="1" applyBorder="1"/>
    <xf numFmtId="165" fontId="41" fillId="25" borderId="0" xfId="35" applyNumberFormat="1" applyFont="1" applyFill="1" applyBorder="1"/>
    <xf numFmtId="165" fontId="40" fillId="25" borderId="0" xfId="35" applyFont="1" applyFill="1"/>
    <xf numFmtId="3" fontId="41" fillId="25" borderId="0" xfId="35" applyNumberFormat="1" applyFont="1" applyFill="1" applyBorder="1"/>
    <xf numFmtId="3" fontId="41" fillId="0" borderId="0" xfId="35" applyNumberFormat="1" applyFont="1" applyFill="1" applyBorder="1"/>
    <xf numFmtId="166" fontId="41" fillId="0" borderId="0" xfId="35" applyNumberFormat="1" applyFont="1" applyFill="1" applyBorder="1"/>
    <xf numFmtId="3" fontId="18" fillId="25" borderId="0" xfId="35" applyNumberFormat="1" applyFont="1" applyFill="1" applyBorder="1"/>
    <xf numFmtId="165" fontId="41" fillId="25" borderId="24" xfId="35" applyFont="1" applyFill="1" applyBorder="1"/>
    <xf numFmtId="0" fontId="41" fillId="25" borderId="24" xfId="35" applyNumberFormat="1" applyFont="1" applyFill="1" applyBorder="1"/>
    <xf numFmtId="3" fontId="41" fillId="25" borderId="24" xfId="35" applyNumberFormat="1" applyFont="1" applyFill="1" applyBorder="1"/>
    <xf numFmtId="0" fontId="40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4" fillId="25" borderId="0" xfId="0" applyFont="1" applyFill="1" applyBorder="1"/>
    <xf numFmtId="3" fontId="44" fillId="25" borderId="0" xfId="35" applyNumberFormat="1" applyFont="1" applyFill="1" applyBorder="1" applyAlignment="1"/>
    <xf numFmtId="0" fontId="46" fillId="25" borderId="0" xfId="0" applyFont="1" applyFill="1" applyBorder="1" applyAlignment="1">
      <alignment horizontal="center"/>
    </xf>
    <xf numFmtId="0" fontId="47" fillId="25" borderId="0" xfId="0" applyFont="1" applyFill="1" applyBorder="1"/>
    <xf numFmtId="0" fontId="47" fillId="25" borderId="0" xfId="0" applyFont="1" applyFill="1" applyBorder="1" applyAlignment="1">
      <alignment horizontal="center"/>
    </xf>
    <xf numFmtId="3" fontId="44" fillId="25" borderId="0" xfId="0" applyNumberFormat="1" applyFont="1" applyFill="1" applyBorder="1"/>
    <xf numFmtId="3" fontId="45" fillId="25" borderId="0" xfId="35" applyNumberFormat="1" applyFont="1" applyFill="1" applyBorder="1"/>
    <xf numFmtId="166" fontId="45" fillId="25" borderId="0" xfId="35" applyNumberFormat="1" applyFont="1" applyFill="1" applyBorder="1"/>
    <xf numFmtId="0" fontId="45" fillId="25" borderId="0" xfId="0" applyFont="1" applyFill="1" applyBorder="1"/>
    <xf numFmtId="166" fontId="44" fillId="25" borderId="0" xfId="35" applyNumberFormat="1" applyFont="1" applyFill="1" applyBorder="1"/>
    <xf numFmtId="0" fontId="44" fillId="0" borderId="0" xfId="0" applyFont="1" applyFill="1" applyBorder="1"/>
    <xf numFmtId="3" fontId="45" fillId="25" borderId="0" xfId="0" applyNumberFormat="1" applyFont="1" applyFill="1" applyBorder="1"/>
    <xf numFmtId="0" fontId="45" fillId="25" borderId="0" xfId="0" applyFont="1" applyFill="1" applyBorder="1" applyAlignment="1">
      <alignment horizontal="right"/>
    </xf>
    <xf numFmtId="3" fontId="45" fillId="25" borderId="0" xfId="35" applyNumberFormat="1" applyFont="1" applyFill="1" applyBorder="1" applyAlignment="1"/>
    <xf numFmtId="166" fontId="44" fillId="25" borderId="22" xfId="35" applyNumberFormat="1" applyFont="1" applyFill="1" applyBorder="1"/>
    <xf numFmtId="166" fontId="48" fillId="25" borderId="0" xfId="35" applyNumberFormat="1" applyFont="1" applyFill="1" applyBorder="1"/>
    <xf numFmtId="37" fontId="44" fillId="25" borderId="0" xfId="35" applyNumberFormat="1" applyFont="1" applyFill="1" applyBorder="1" applyAlignment="1"/>
    <xf numFmtId="3" fontId="44" fillId="25" borderId="0" xfId="35" applyNumberFormat="1" applyFont="1" applyFill="1" applyBorder="1" applyAlignment="1">
      <alignment horizontal="right"/>
    </xf>
    <xf numFmtId="3" fontId="44" fillId="25" borderId="22" xfId="35" applyNumberFormat="1" applyFont="1" applyFill="1" applyBorder="1" applyAlignment="1">
      <alignment horizontal="right"/>
    </xf>
    <xf numFmtId="0" fontId="44" fillId="0" borderId="0" xfId="0" applyFont="1"/>
    <xf numFmtId="165" fontId="44" fillId="0" borderId="0" xfId="35" applyFont="1"/>
    <xf numFmtId="168" fontId="44" fillId="0" borderId="0" xfId="0" applyNumberFormat="1" applyFont="1"/>
    <xf numFmtId="0" fontId="44" fillId="0" borderId="0" xfId="0" applyFont="1" applyAlignment="1">
      <alignment horizontal="fill"/>
    </xf>
    <xf numFmtId="168" fontId="44" fillId="25" borderId="0" xfId="0" applyNumberFormat="1" applyFont="1" applyFill="1" applyBorder="1"/>
    <xf numFmtId="0" fontId="44" fillId="0" borderId="0" xfId="0" applyFont="1" applyBorder="1"/>
    <xf numFmtId="166" fontId="45" fillId="25" borderId="24" xfId="35" applyNumberFormat="1" applyFont="1" applyFill="1" applyBorder="1"/>
    <xf numFmtId="3" fontId="9" fillId="0" borderId="40" xfId="0" applyNumberFormat="1" applyFont="1" applyBorder="1"/>
    <xf numFmtId="3" fontId="12" fillId="25" borderId="0" xfId="35" applyNumberFormat="1" applyFont="1" applyFill="1" applyBorder="1" applyAlignment="1"/>
    <xf numFmtId="0" fontId="5" fillId="24" borderId="12" xfId="0" applyFont="1" applyFill="1" applyBorder="1"/>
    <xf numFmtId="0" fontId="5" fillId="24" borderId="13" xfId="0" applyFont="1" applyFill="1" applyBorder="1"/>
    <xf numFmtId="0" fontId="5" fillId="24" borderId="14" xfId="0" applyFont="1" applyFill="1" applyBorder="1"/>
    <xf numFmtId="0" fontId="5" fillId="24" borderId="15" xfId="0" applyFont="1" applyFill="1" applyBorder="1"/>
    <xf numFmtId="0" fontId="5" fillId="24" borderId="16" xfId="0" applyFont="1" applyFill="1" applyBorder="1"/>
    <xf numFmtId="0" fontId="20" fillId="25" borderId="15" xfId="0" applyFont="1" applyFill="1" applyBorder="1"/>
    <xf numFmtId="0" fontId="20" fillId="25" borderId="16" xfId="0" applyFont="1" applyFill="1" applyBorder="1"/>
    <xf numFmtId="0" fontId="44" fillId="25" borderId="16" xfId="0" applyFont="1" applyFill="1" applyBorder="1"/>
    <xf numFmtId="0" fontId="5" fillId="25" borderId="15" xfId="0" applyFont="1" applyFill="1" applyBorder="1"/>
    <xf numFmtId="0" fontId="5" fillId="25" borderId="26" xfId="0" applyFont="1" applyFill="1" applyBorder="1"/>
    <xf numFmtId="0" fontId="3" fillId="25" borderId="24" xfId="0" applyFont="1" applyFill="1" applyBorder="1"/>
    <xf numFmtId="166" fontId="44" fillId="25" borderId="24" xfId="35" applyNumberFormat="1" applyFont="1" applyFill="1" applyBorder="1"/>
    <xf numFmtId="0" fontId="44" fillId="25" borderId="24" xfId="0" applyFont="1" applyFill="1" applyBorder="1"/>
    <xf numFmtId="0" fontId="44" fillId="25" borderId="27" xfId="0" applyFont="1" applyFill="1" applyBorder="1"/>
    <xf numFmtId="0" fontId="5" fillId="24" borderId="17" xfId="0" applyFont="1" applyFill="1" applyBorder="1"/>
    <xf numFmtId="0" fontId="5" fillId="24" borderId="18" xfId="0" applyFont="1" applyFill="1" applyBorder="1"/>
    <xf numFmtId="0" fontId="12" fillId="25" borderId="15" xfId="0" applyFont="1" applyFill="1" applyBorder="1"/>
    <xf numFmtId="165" fontId="5" fillId="25" borderId="0" xfId="35" applyFont="1" applyFill="1" applyBorder="1"/>
    <xf numFmtId="0" fontId="12" fillId="25" borderId="26" xfId="0" applyFont="1" applyFill="1" applyBorder="1"/>
    <xf numFmtId="166" fontId="12" fillId="25" borderId="24" xfId="0" applyNumberFormat="1" applyFont="1" applyFill="1" applyBorder="1"/>
    <xf numFmtId="165" fontId="12" fillId="25" borderId="24" xfId="0" applyNumberFormat="1" applyFont="1" applyFill="1" applyBorder="1"/>
    <xf numFmtId="0" fontId="12" fillId="25" borderId="27" xfId="0" applyFont="1" applyFill="1" applyBorder="1"/>
    <xf numFmtId="0" fontId="12" fillId="24" borderId="12" xfId="0" applyFont="1" applyFill="1" applyBorder="1"/>
    <xf numFmtId="165" fontId="12" fillId="24" borderId="13" xfId="35" applyFont="1" applyFill="1" applyBorder="1"/>
    <xf numFmtId="40" fontId="12" fillId="24" borderId="13" xfId="0" applyNumberFormat="1" applyFont="1" applyFill="1" applyBorder="1"/>
    <xf numFmtId="38" fontId="12" fillId="24" borderId="14" xfId="0" applyNumberFormat="1" applyFont="1" applyFill="1" applyBorder="1"/>
    <xf numFmtId="0" fontId="12" fillId="24" borderId="15" xfId="0" applyFont="1" applyFill="1" applyBorder="1"/>
    <xf numFmtId="40" fontId="12" fillId="24" borderId="16" xfId="0" applyNumberFormat="1" applyFont="1" applyFill="1" applyBorder="1"/>
    <xf numFmtId="166" fontId="9" fillId="24" borderId="16" xfId="35" applyNumberFormat="1" applyFont="1" applyFill="1" applyBorder="1"/>
    <xf numFmtId="0" fontId="9" fillId="24" borderId="15" xfId="0" applyFont="1" applyFill="1" applyBorder="1" applyAlignment="1"/>
    <xf numFmtId="0" fontId="9" fillId="24" borderId="16" xfId="0" applyFont="1" applyFill="1" applyBorder="1" applyAlignment="1"/>
    <xf numFmtId="0" fontId="12" fillId="24" borderId="41" xfId="0" applyFont="1" applyFill="1" applyBorder="1"/>
    <xf numFmtId="166" fontId="9" fillId="24" borderId="42" xfId="35" applyNumberFormat="1" applyFont="1" applyFill="1" applyBorder="1"/>
    <xf numFmtId="0" fontId="9" fillId="25" borderId="43" xfId="0" applyFont="1" applyFill="1" applyBorder="1"/>
    <xf numFmtId="0" fontId="10" fillId="25" borderId="15" xfId="0" applyFont="1" applyFill="1" applyBorder="1"/>
    <xf numFmtId="0" fontId="11" fillId="25" borderId="15" xfId="0" applyFont="1" applyFill="1" applyBorder="1"/>
    <xf numFmtId="0" fontId="9" fillId="25" borderId="15" xfId="0" applyFont="1" applyFill="1" applyBorder="1"/>
    <xf numFmtId="0" fontId="9" fillId="25" borderId="41" xfId="0" applyFont="1" applyFill="1" applyBorder="1"/>
    <xf numFmtId="0" fontId="9" fillId="25" borderId="43" xfId="0" applyFont="1" applyFill="1" applyBorder="1" applyAlignment="1">
      <alignment horizontal="right"/>
    </xf>
    <xf numFmtId="0" fontId="9" fillId="25" borderId="15" xfId="0" applyFont="1" applyFill="1" applyBorder="1" applyAlignment="1">
      <alignment horizontal="right"/>
    </xf>
    <xf numFmtId="0" fontId="12" fillId="25" borderId="15" xfId="0" applyFont="1" applyFill="1" applyBorder="1" applyAlignment="1">
      <alignment horizontal="left"/>
    </xf>
    <xf numFmtId="0" fontId="9" fillId="25" borderId="46" xfId="0" applyFont="1" applyFill="1" applyBorder="1" applyAlignment="1">
      <alignment horizontal="left"/>
    </xf>
    <xf numFmtId="165" fontId="9" fillId="24" borderId="39" xfId="35" applyFont="1" applyFill="1" applyBorder="1"/>
    <xf numFmtId="40" fontId="9" fillId="24" borderId="39" xfId="0" applyNumberFormat="1" applyFont="1" applyFill="1" applyBorder="1"/>
    <xf numFmtId="38" fontId="9" fillId="24" borderId="39" xfId="0" applyNumberFormat="1" applyFont="1" applyFill="1" applyBorder="1"/>
    <xf numFmtId="38" fontId="9" fillId="24" borderId="47" xfId="0" applyNumberFormat="1" applyFont="1" applyFill="1" applyBorder="1"/>
    <xf numFmtId="0" fontId="45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left"/>
    </xf>
    <xf numFmtId="0" fontId="45" fillId="25" borderId="22" xfId="0" applyFont="1" applyFill="1" applyBorder="1" applyAlignment="1">
      <alignment horizontal="center"/>
    </xf>
    <xf numFmtId="0" fontId="9" fillId="24" borderId="48" xfId="0" applyFont="1" applyFill="1" applyBorder="1" applyAlignment="1">
      <alignment horizontal="left" vertical="center"/>
    </xf>
    <xf numFmtId="0" fontId="9" fillId="25" borderId="22" xfId="0" applyFont="1" applyFill="1" applyBorder="1" applyAlignment="1">
      <alignment horizontal="center"/>
    </xf>
    <xf numFmtId="37" fontId="44" fillId="25" borderId="22" xfId="35" applyNumberFormat="1" applyFont="1" applyFill="1" applyBorder="1" applyAlignment="1"/>
    <xf numFmtId="0" fontId="5" fillId="25" borderId="0" xfId="0" applyFont="1" applyFill="1"/>
    <xf numFmtId="168" fontId="0" fillId="25" borderId="0" xfId="0" applyNumberFormat="1" applyFill="1" applyBorder="1"/>
    <xf numFmtId="165" fontId="49" fillId="25" borderId="0" xfId="35" applyFont="1" applyFill="1" applyBorder="1"/>
    <xf numFmtId="0" fontId="9" fillId="25" borderId="43" xfId="0" applyFont="1" applyFill="1" applyBorder="1" applyAlignment="1">
      <alignment horizontal="left"/>
    </xf>
    <xf numFmtId="166" fontId="44" fillId="25" borderId="22" xfId="0" applyNumberFormat="1" applyFont="1" applyFill="1" applyBorder="1"/>
    <xf numFmtId="166" fontId="12" fillId="26" borderId="0" xfId="35" applyNumberFormat="1" applyFont="1" applyFill="1" applyBorder="1" applyAlignment="1">
      <alignment horizontal="right"/>
    </xf>
    <xf numFmtId="40" fontId="9" fillId="26" borderId="10" xfId="0" applyNumberFormat="1" applyFont="1" applyFill="1" applyBorder="1"/>
    <xf numFmtId="166" fontId="12" fillId="26" borderId="0" xfId="35" applyNumberFormat="1" applyFont="1" applyFill="1" applyBorder="1"/>
    <xf numFmtId="3" fontId="9" fillId="25" borderId="0" xfId="0" applyNumberFormat="1" applyFont="1" applyFill="1" applyBorder="1" applyAlignment="1">
      <alignment horizontal="center"/>
    </xf>
    <xf numFmtId="0" fontId="9" fillId="25" borderId="0" xfId="0" applyFont="1" applyFill="1" applyBorder="1" applyAlignment="1"/>
    <xf numFmtId="3" fontId="12" fillId="25" borderId="0" xfId="0" applyNumberFormat="1" applyFont="1" applyFill="1" applyBorder="1" applyAlignment="1">
      <alignment horizontal="center"/>
    </xf>
    <xf numFmtId="3" fontId="44" fillId="26" borderId="0" xfId="35" applyNumberFormat="1" applyFont="1" applyFill="1" applyBorder="1" applyAlignment="1"/>
    <xf numFmtId="3" fontId="44" fillId="26" borderId="22" xfId="35" applyNumberFormat="1" applyFont="1" applyFill="1" applyBorder="1" applyAlignment="1"/>
    <xf numFmtId="40" fontId="9" fillId="26" borderId="0" xfId="0" applyNumberFormat="1" applyFont="1" applyFill="1" applyBorder="1"/>
    <xf numFmtId="166" fontId="12" fillId="26" borderId="22" xfId="35" applyNumberFormat="1" applyFont="1" applyFill="1" applyBorder="1"/>
    <xf numFmtId="0" fontId="12" fillId="26" borderId="19" xfId="35" applyNumberFormat="1" applyFont="1" applyFill="1" applyBorder="1"/>
    <xf numFmtId="164" fontId="12" fillId="26" borderId="0" xfId="35" applyNumberFormat="1" applyFont="1" applyFill="1" applyBorder="1" applyAlignment="1">
      <alignment horizontal="right"/>
    </xf>
    <xf numFmtId="165" fontId="8" fillId="0" borderId="0" xfId="35" applyFont="1" applyFill="1" applyBorder="1" applyAlignment="1">
      <alignment horizontal="left"/>
    </xf>
    <xf numFmtId="37" fontId="12" fillId="25" borderId="0" xfId="35" applyNumberFormat="1" applyFont="1" applyFill="1" applyBorder="1" applyAlignment="1">
      <alignment horizontal="center"/>
    </xf>
    <xf numFmtId="170" fontId="9" fillId="25" borderId="0" xfId="0" applyNumberFormat="1" applyFont="1" applyFill="1" applyBorder="1"/>
    <xf numFmtId="0" fontId="45" fillId="25" borderId="46" xfId="0" applyFont="1" applyFill="1" applyBorder="1" applyAlignment="1">
      <alignment horizontal="left"/>
    </xf>
    <xf numFmtId="0" fontId="47" fillId="25" borderId="15" xfId="0" applyFont="1" applyFill="1" applyBorder="1"/>
    <xf numFmtId="0" fontId="48" fillId="25" borderId="15" xfId="0" applyFont="1" applyFill="1" applyBorder="1" applyAlignment="1"/>
    <xf numFmtId="0" fontId="48" fillId="25" borderId="15" xfId="0" applyFont="1" applyFill="1" applyBorder="1"/>
    <xf numFmtId="0" fontId="45" fillId="25" borderId="41" xfId="0" applyFont="1" applyFill="1" applyBorder="1" applyAlignment="1">
      <alignment horizontal="left"/>
    </xf>
    <xf numFmtId="0" fontId="9" fillId="25" borderId="26" xfId="0" applyFont="1" applyFill="1" applyBorder="1"/>
    <xf numFmtId="40" fontId="9" fillId="25" borderId="24" xfId="0" applyNumberFormat="1" applyFont="1" applyFill="1" applyBorder="1"/>
    <xf numFmtId="0" fontId="5" fillId="26" borderId="0" xfId="0" applyFont="1" applyFill="1"/>
    <xf numFmtId="165" fontId="44" fillId="0" borderId="0" xfId="35" applyFont="1" applyFill="1"/>
    <xf numFmtId="37" fontId="5" fillId="25" borderId="0" xfId="0" applyNumberFormat="1" applyFont="1" applyFill="1" applyBorder="1"/>
    <xf numFmtId="3" fontId="12" fillId="0" borderId="0" xfId="0" applyNumberFormat="1" applyFont="1" applyFill="1" applyBorder="1"/>
    <xf numFmtId="3" fontId="9" fillId="0" borderId="0" xfId="35" applyNumberFormat="1" applyFont="1" applyFill="1" applyBorder="1" applyAlignment="1"/>
    <xf numFmtId="3" fontId="12" fillId="0" borderId="0" xfId="35" applyNumberFormat="1" applyFont="1" applyFill="1" applyBorder="1"/>
    <xf numFmtId="3" fontId="44" fillId="0" borderId="22" xfId="35" applyNumberFormat="1" applyFont="1" applyFill="1" applyBorder="1" applyAlignment="1"/>
    <xf numFmtId="0" fontId="12" fillId="24" borderId="41" xfId="35" applyNumberFormat="1" applyFont="1" applyFill="1" applyBorder="1"/>
    <xf numFmtId="0" fontId="12" fillId="24" borderId="10" xfId="35" applyNumberFormat="1" applyFont="1" applyFill="1" applyBorder="1"/>
    <xf numFmtId="0" fontId="12" fillId="24" borderId="42" xfId="35" applyNumberFormat="1" applyFont="1" applyFill="1" applyBorder="1"/>
    <xf numFmtId="3" fontId="9" fillId="25" borderId="40" xfId="35" applyNumberFormat="1" applyFont="1" applyFill="1" applyBorder="1" applyAlignment="1"/>
    <xf numFmtId="37" fontId="12" fillId="26" borderId="0" xfId="35" applyNumberFormat="1" applyFont="1" applyFill="1" applyBorder="1"/>
    <xf numFmtId="165" fontId="12" fillId="26" borderId="0" xfId="35" applyFont="1" applyFill="1" applyBorder="1"/>
    <xf numFmtId="165" fontId="12" fillId="25" borderId="0" xfId="35" applyFont="1" applyFill="1" applyBorder="1" applyAlignment="1"/>
    <xf numFmtId="0" fontId="5" fillId="26" borderId="0" xfId="0" applyFont="1" applyFill="1" applyBorder="1"/>
    <xf numFmtId="37" fontId="12" fillId="26" borderId="22" xfId="35" applyNumberFormat="1" applyFont="1" applyFill="1" applyBorder="1"/>
    <xf numFmtId="0" fontId="41" fillId="25" borderId="0" xfId="35" applyNumberFormat="1" applyFont="1" applyFill="1" applyBorder="1" applyAlignment="1"/>
    <xf numFmtId="0" fontId="42" fillId="25" borderId="0" xfId="35" applyNumberFormat="1" applyFont="1" applyFill="1" applyBorder="1" applyAlignment="1"/>
    <xf numFmtId="166" fontId="41" fillId="25" borderId="0" xfId="35" applyNumberFormat="1" applyFont="1" applyFill="1" applyBorder="1" applyAlignment="1"/>
    <xf numFmtId="165" fontId="41" fillId="25" borderId="0" xfId="35" applyFont="1" applyFill="1" applyBorder="1" applyAlignment="1"/>
    <xf numFmtId="3" fontId="12" fillId="26" borderId="0" xfId="35" applyNumberFormat="1" applyFont="1" applyFill="1" applyBorder="1"/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3" fontId="12" fillId="26" borderId="0" xfId="0" applyNumberFormat="1" applyFont="1" applyFill="1" applyBorder="1"/>
    <xf numFmtId="3" fontId="44" fillId="26" borderId="0" xfId="0" applyNumberFormat="1" applyFont="1" applyFill="1" applyBorder="1"/>
    <xf numFmtId="0" fontId="44" fillId="26" borderId="0" xfId="0" applyFont="1" applyFill="1" applyBorder="1"/>
    <xf numFmtId="37" fontId="44" fillId="26" borderId="0" xfId="35" applyNumberFormat="1" applyFont="1" applyFill="1" applyBorder="1" applyAlignment="1"/>
    <xf numFmtId="166" fontId="44" fillId="26" borderId="22" xfId="35" applyNumberFormat="1" applyFont="1" applyFill="1" applyBorder="1"/>
    <xf numFmtId="3" fontId="12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2" fillId="26" borderId="20" xfId="35" applyNumberFormat="1" applyFont="1" applyFill="1" applyBorder="1"/>
    <xf numFmtId="0" fontId="12" fillId="24" borderId="32" xfId="35" applyNumberFormat="1" applyFont="1" applyFill="1" applyBorder="1"/>
    <xf numFmtId="0" fontId="12" fillId="24" borderId="33" xfId="35" applyNumberFormat="1" applyFont="1" applyFill="1" applyBorder="1"/>
    <xf numFmtId="0" fontId="12" fillId="24" borderId="34" xfId="35" applyNumberFormat="1" applyFont="1" applyFill="1" applyBorder="1"/>
    <xf numFmtId="0" fontId="12" fillId="24" borderId="19" xfId="35" applyNumberFormat="1" applyFont="1" applyFill="1" applyBorder="1"/>
    <xf numFmtId="0" fontId="12" fillId="24" borderId="20" xfId="35" applyNumberFormat="1" applyFont="1" applyFill="1" applyBorder="1"/>
    <xf numFmtId="0" fontId="12" fillId="25" borderId="20" xfId="35" applyNumberFormat="1" applyFont="1" applyFill="1" applyBorder="1"/>
    <xf numFmtId="166" fontId="12" fillId="25" borderId="20" xfId="35" applyNumberFormat="1" applyFont="1" applyFill="1" applyBorder="1"/>
    <xf numFmtId="165" fontId="9" fillId="0" borderId="0" xfId="35" applyFont="1" applyBorder="1" applyAlignment="1">
      <alignment horizontal="left"/>
    </xf>
    <xf numFmtId="165" fontId="12" fillId="0" borderId="0" xfId="35" applyFont="1" applyBorder="1" applyAlignment="1">
      <alignment horizontal="left"/>
    </xf>
    <xf numFmtId="0" fontId="12" fillId="25" borderId="20" xfId="0" applyFont="1" applyFill="1" applyBorder="1"/>
    <xf numFmtId="165" fontId="12" fillId="25" borderId="20" xfId="35" applyFont="1" applyFill="1" applyBorder="1" applyAlignment="1"/>
    <xf numFmtId="165" fontId="12" fillId="25" borderId="20" xfId="35" applyFont="1" applyFill="1" applyBorder="1"/>
    <xf numFmtId="165" fontId="12" fillId="25" borderId="51" xfId="35" applyFont="1" applyFill="1" applyBorder="1"/>
    <xf numFmtId="165" fontId="12" fillId="25" borderId="52" xfId="35" applyFont="1" applyFill="1" applyBorder="1"/>
    <xf numFmtId="0" fontId="9" fillId="25" borderId="22" xfId="0" applyFont="1" applyFill="1" applyBorder="1"/>
    <xf numFmtId="0" fontId="12" fillId="25" borderId="22" xfId="0" applyFont="1" applyFill="1" applyBorder="1"/>
    <xf numFmtId="37" fontId="9" fillId="25" borderId="22" xfId="35" applyNumberFormat="1" applyFont="1" applyFill="1" applyBorder="1"/>
    <xf numFmtId="165" fontId="12" fillId="25" borderId="23" xfId="35" applyFont="1" applyFill="1" applyBorder="1"/>
    <xf numFmtId="0" fontId="12" fillId="25" borderId="21" xfId="35" applyNumberFormat="1" applyFont="1" applyFill="1" applyBorder="1"/>
    <xf numFmtId="0" fontId="12" fillId="25" borderId="23" xfId="35" applyNumberFormat="1" applyFont="1" applyFill="1" applyBorder="1"/>
    <xf numFmtId="0" fontId="12" fillId="24" borderId="21" xfId="35" applyNumberFormat="1" applyFont="1" applyFill="1" applyBorder="1"/>
    <xf numFmtId="0" fontId="12" fillId="24" borderId="22" xfId="35" applyNumberFormat="1" applyFont="1" applyFill="1" applyBorder="1"/>
    <xf numFmtId="0" fontId="12" fillId="24" borderId="23" xfId="35" applyNumberFormat="1" applyFont="1" applyFill="1" applyBorder="1"/>
    <xf numFmtId="40" fontId="9" fillId="26" borderId="24" xfId="0" applyNumberFormat="1" applyFont="1" applyFill="1" applyBorder="1"/>
    <xf numFmtId="0" fontId="12" fillId="26" borderId="0" xfId="35" applyNumberFormat="1" applyFont="1" applyFill="1" applyBorder="1"/>
    <xf numFmtId="166" fontId="9" fillId="26" borderId="0" xfId="35" applyNumberFormat="1" applyFont="1" applyFill="1" applyBorder="1"/>
    <xf numFmtId="164" fontId="12" fillId="26" borderId="0" xfId="35" applyNumberFormat="1" applyFont="1" applyFill="1" applyBorder="1"/>
    <xf numFmtId="166" fontId="9" fillId="26" borderId="24" xfId="35" applyNumberFormat="1" applyFont="1" applyFill="1" applyBorder="1"/>
    <xf numFmtId="165" fontId="9" fillId="26" borderId="0" xfId="35" applyFont="1" applyFill="1" applyBorder="1" applyAlignment="1">
      <alignment horizontal="center"/>
    </xf>
    <xf numFmtId="165" fontId="9" fillId="26" borderId="0" xfId="35" applyFont="1" applyFill="1" applyBorder="1"/>
    <xf numFmtId="164" fontId="9" fillId="26" borderId="0" xfId="35" applyNumberFormat="1" applyFont="1" applyFill="1" applyBorder="1"/>
    <xf numFmtId="165" fontId="9" fillId="26" borderId="0" xfId="35" applyNumberFormat="1" applyFont="1" applyFill="1" applyBorder="1"/>
    <xf numFmtId="168" fontId="0" fillId="26" borderId="0" xfId="0" applyNumberFormat="1" applyFill="1" applyBorder="1"/>
    <xf numFmtId="165" fontId="12" fillId="26" borderId="0" xfId="35" applyNumberFormat="1" applyFont="1" applyFill="1" applyBorder="1"/>
    <xf numFmtId="0" fontId="9" fillId="26" borderId="33" xfId="35" applyNumberFormat="1" applyFont="1" applyFill="1" applyBorder="1" applyAlignment="1">
      <alignment horizontal="center" vertical="center"/>
    </xf>
    <xf numFmtId="0" fontId="9" fillId="26" borderId="34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6" borderId="36" xfId="35" applyNumberFormat="1" applyFont="1" applyFill="1" applyBorder="1" applyAlignment="1">
      <alignment horizontal="center" vertical="center"/>
    </xf>
    <xf numFmtId="3" fontId="12" fillId="26" borderId="22" xfId="35" applyNumberFormat="1" applyFont="1" applyFill="1" applyBorder="1"/>
    <xf numFmtId="3" fontId="9" fillId="26" borderId="25" xfId="35" applyNumberFormat="1" applyFont="1" applyFill="1" applyBorder="1"/>
    <xf numFmtId="3" fontId="9" fillId="26" borderId="38" xfId="35" applyNumberFormat="1" applyFont="1" applyFill="1" applyBorder="1"/>
    <xf numFmtId="3" fontId="12" fillId="26" borderId="23" xfId="35" applyNumberFormat="1" applyFont="1" applyFill="1" applyBorder="1"/>
    <xf numFmtId="0" fontId="12" fillId="26" borderId="0" xfId="0" applyFont="1" applyFill="1" applyBorder="1" applyAlignment="1">
      <alignment horizontal="left"/>
    </xf>
    <xf numFmtId="165" fontId="12" fillId="26" borderId="0" xfId="35" applyFont="1" applyFill="1" applyBorder="1" applyAlignment="1">
      <alignment horizontal="left"/>
    </xf>
    <xf numFmtId="165" fontId="12" fillId="26" borderId="0" xfId="0" applyNumberFormat="1" applyFont="1" applyFill="1" applyBorder="1"/>
    <xf numFmtId="0" fontId="12" fillId="26" borderId="0" xfId="0" applyFont="1" applyFill="1" applyBorder="1"/>
    <xf numFmtId="0" fontId="9" fillId="26" borderId="29" xfId="0" applyFont="1" applyFill="1" applyBorder="1" applyAlignment="1">
      <alignment horizontal="center" vertical="center" wrapText="1"/>
    </xf>
    <xf numFmtId="0" fontId="9" fillId="26" borderId="29" xfId="0" applyNumberFormat="1" applyFont="1" applyFill="1" applyBorder="1" applyAlignment="1">
      <alignment horizontal="center" vertical="center" wrapText="1"/>
    </xf>
    <xf numFmtId="0" fontId="9" fillId="26" borderId="30" xfId="0" applyFont="1" applyFill="1" applyBorder="1" applyAlignment="1">
      <alignment horizontal="center" vertical="center" wrapText="1"/>
    </xf>
    <xf numFmtId="165" fontId="12" fillId="26" borderId="9" xfId="35" applyFont="1" applyFill="1" applyBorder="1"/>
    <xf numFmtId="0" fontId="9" fillId="26" borderId="9" xfId="0" applyFont="1" applyFill="1" applyBorder="1" applyAlignment="1">
      <alignment horizontal="center" vertical="center" wrapText="1"/>
    </xf>
    <xf numFmtId="37" fontId="9" fillId="26" borderId="25" xfId="0" applyNumberFormat="1" applyFont="1" applyFill="1" applyBorder="1"/>
    <xf numFmtId="3" fontId="9" fillId="26" borderId="24" xfId="35" applyNumberFormat="1" applyFont="1" applyFill="1" applyBorder="1"/>
    <xf numFmtId="3" fontId="9" fillId="26" borderId="24" xfId="0" applyNumberFormat="1" applyFont="1" applyFill="1" applyBorder="1"/>
    <xf numFmtId="0" fontId="9" fillId="26" borderId="0" xfId="0" applyNumberFormat="1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 horizontal="center" vertical="center" wrapText="1"/>
    </xf>
    <xf numFmtId="165" fontId="9" fillId="26" borderId="0" xfId="35" applyFont="1" applyFill="1" applyBorder="1" applyAlignment="1">
      <alignment horizontal="center" vertical="center" wrapText="1"/>
    </xf>
    <xf numFmtId="37" fontId="9" fillId="26" borderId="0" xfId="0" applyNumberFormat="1" applyFont="1" applyFill="1" applyBorder="1"/>
    <xf numFmtId="3" fontId="9" fillId="26" borderId="0" xfId="0" applyNumberFormat="1" applyFont="1" applyFill="1" applyBorder="1"/>
    <xf numFmtId="37" fontId="12" fillId="26" borderId="0" xfId="0" applyNumberFormat="1" applyFont="1" applyFill="1" applyBorder="1"/>
    <xf numFmtId="4" fontId="12" fillId="26" borderId="0" xfId="0" applyNumberFormat="1" applyFont="1" applyFill="1" applyBorder="1"/>
    <xf numFmtId="49" fontId="19" fillId="26" borderId="0" xfId="0" applyNumberFormat="1" applyFont="1" applyFill="1" applyBorder="1"/>
    <xf numFmtId="165" fontId="9" fillId="26" borderId="0" xfId="35" applyFont="1" applyFill="1" applyBorder="1" applyAlignment="1">
      <alignment horizontal="right"/>
    </xf>
    <xf numFmtId="37" fontId="9" fillId="26" borderId="24" xfId="35" applyNumberFormat="1" applyFont="1" applyFill="1" applyBorder="1"/>
    <xf numFmtId="37" fontId="9" fillId="26" borderId="0" xfId="35" applyNumberFormat="1" applyFont="1" applyFill="1" applyBorder="1"/>
    <xf numFmtId="165" fontId="12" fillId="26" borderId="0" xfId="35" applyFont="1" applyFill="1" applyBorder="1" applyAlignment="1">
      <alignment horizontal="right"/>
    </xf>
    <xf numFmtId="37" fontId="9" fillId="26" borderId="25" xfId="35" applyNumberFormat="1" applyFont="1" applyFill="1" applyBorder="1"/>
    <xf numFmtId="165" fontId="9" fillId="26" borderId="24" xfId="35" applyFont="1" applyFill="1" applyBorder="1" applyAlignment="1">
      <alignment horizontal="right"/>
    </xf>
    <xf numFmtId="3" fontId="12" fillId="26" borderId="24" xfId="0" applyNumberFormat="1" applyFont="1" applyFill="1" applyBorder="1"/>
    <xf numFmtId="165" fontId="9" fillId="26" borderId="0" xfId="35" applyFont="1" applyFill="1" applyBorder="1" applyAlignment="1">
      <alignment horizontal="left"/>
    </xf>
    <xf numFmtId="165" fontId="12" fillId="26" borderId="0" xfId="35" applyFont="1" applyFill="1"/>
    <xf numFmtId="166" fontId="9" fillId="26" borderId="10" xfId="35" applyNumberFormat="1" applyFont="1" applyFill="1" applyBorder="1"/>
    <xf numFmtId="40" fontId="9" fillId="26" borderId="9" xfId="0" applyNumberFormat="1" applyFont="1" applyFill="1" applyBorder="1"/>
    <xf numFmtId="40" fontId="12" fillId="26" borderId="0" xfId="0" applyNumberFormat="1" applyFont="1" applyFill="1" applyBorder="1"/>
    <xf numFmtId="166" fontId="12" fillId="26" borderId="0" xfId="0" applyNumberFormat="1" applyFont="1" applyFill="1" applyBorder="1" applyAlignment="1">
      <alignment horizontal="right"/>
    </xf>
    <xf numFmtId="3" fontId="44" fillId="26" borderId="22" xfId="35" applyNumberFormat="1" applyFont="1" applyFill="1" applyBorder="1" applyAlignment="1">
      <alignment horizontal="right"/>
    </xf>
    <xf numFmtId="166" fontId="9" fillId="0" borderId="25" xfId="35" applyNumberFormat="1" applyFont="1" applyFill="1" applyBorder="1"/>
    <xf numFmtId="166" fontId="9" fillId="26" borderId="16" xfId="35" applyNumberFormat="1" applyFont="1" applyFill="1" applyBorder="1"/>
    <xf numFmtId="166" fontId="9" fillId="26" borderId="42" xfId="35" applyNumberFormat="1" applyFont="1" applyFill="1" applyBorder="1"/>
    <xf numFmtId="166" fontId="9" fillId="26" borderId="44" xfId="35" applyNumberFormat="1" applyFont="1" applyFill="1" applyBorder="1"/>
    <xf numFmtId="40" fontId="10" fillId="26" borderId="0" xfId="0" applyNumberFormat="1" applyFont="1" applyFill="1" applyBorder="1" applyAlignment="1">
      <alignment horizontal="center"/>
    </xf>
    <xf numFmtId="40" fontId="10" fillId="26" borderId="16" xfId="0" applyNumberFormat="1" applyFont="1" applyFill="1" applyBorder="1" applyAlignment="1">
      <alignment horizontal="center"/>
    </xf>
    <xf numFmtId="164" fontId="12" fillId="26" borderId="16" xfId="35" applyNumberFormat="1" applyFont="1" applyFill="1" applyBorder="1" applyAlignment="1">
      <alignment horizontal="right"/>
    </xf>
    <xf numFmtId="166" fontId="9" fillId="26" borderId="27" xfId="35" applyNumberFormat="1" applyFont="1" applyFill="1" applyBorder="1" applyAlignment="1">
      <alignment horizontal="right"/>
    </xf>
    <xf numFmtId="166" fontId="12" fillId="26" borderId="16" xfId="35" applyNumberFormat="1" applyFont="1" applyFill="1" applyBorder="1"/>
    <xf numFmtId="166" fontId="12" fillId="26" borderId="16" xfId="0" applyNumberFormat="1" applyFont="1" applyFill="1" applyBorder="1" applyAlignment="1">
      <alignment horizontal="right"/>
    </xf>
    <xf numFmtId="166" fontId="9" fillId="26" borderId="29" xfId="35" applyNumberFormat="1" applyFont="1" applyFill="1" applyBorder="1"/>
    <xf numFmtId="166" fontId="9" fillId="26" borderId="45" xfId="35" applyNumberFormat="1" applyFont="1" applyFill="1" applyBorder="1"/>
    <xf numFmtId="166" fontId="9" fillId="26" borderId="9" xfId="35" applyNumberFormat="1" applyFont="1" applyFill="1" applyBorder="1"/>
    <xf numFmtId="165" fontId="8" fillId="26" borderId="0" xfId="35" applyFont="1" applyFill="1" applyBorder="1"/>
    <xf numFmtId="164" fontId="12" fillId="26" borderId="16" xfId="35" applyNumberFormat="1" applyFont="1" applyFill="1" applyBorder="1"/>
    <xf numFmtId="4" fontId="12" fillId="25" borderId="0" xfId="35" applyNumberFormat="1" applyFont="1" applyFill="1" applyBorder="1"/>
    <xf numFmtId="3" fontId="44" fillId="0" borderId="0" xfId="35" applyNumberFormat="1" applyFont="1" applyFill="1" applyBorder="1" applyAlignment="1"/>
    <xf numFmtId="0" fontId="9" fillId="24" borderId="0" xfId="35" applyNumberFormat="1" applyFont="1" applyFill="1" applyBorder="1" applyAlignment="1">
      <alignment horizontal="center"/>
    </xf>
    <xf numFmtId="0" fontId="9" fillId="24" borderId="16" xfId="3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9" fillId="26" borderId="33" xfId="35" applyNumberFormat="1" applyFont="1" applyFill="1" applyBorder="1" applyAlignment="1">
      <alignment horizontal="center" vertical="center"/>
    </xf>
    <xf numFmtId="0" fontId="9" fillId="26" borderId="10" xfId="35" applyNumberFormat="1" applyFont="1" applyFill="1" applyBorder="1" applyAlignment="1">
      <alignment horizontal="center" vertical="center"/>
    </xf>
    <xf numFmtId="0" fontId="9" fillId="25" borderId="33" xfId="35" applyNumberFormat="1" applyFont="1" applyFill="1" applyBorder="1" applyAlignment="1">
      <alignment horizontal="center" vertical="center"/>
    </xf>
    <xf numFmtId="0" fontId="9" fillId="25" borderId="10" xfId="35" applyNumberFormat="1" applyFont="1" applyFill="1" applyBorder="1" applyAlignment="1">
      <alignment horizontal="center" vertical="center"/>
    </xf>
    <xf numFmtId="0" fontId="9" fillId="24" borderId="20" xfId="35" applyNumberFormat="1" applyFont="1" applyFill="1" applyBorder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 xr:uid="{00000000-0005-0000-0000-000016000000}"/>
    <cellStyle name="Comma 4" xfId="24" xr:uid="{00000000-0005-0000-0000-000017000000}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 xr:uid="{00000000-0005-0000-0000-000020000000}"/>
    <cellStyle name="Incorrecto" xfId="34" builtinId="27" customBuiltin="1"/>
    <cellStyle name="Millares" xfId="35" builtinId="3"/>
    <cellStyle name="Millares 10" xfId="60" xr:uid="{00000000-0005-0000-0000-000023000000}"/>
    <cellStyle name="Millares 11" xfId="62" xr:uid="{00000000-0005-0000-0000-000024000000}"/>
    <cellStyle name="Millares 12" xfId="63" xr:uid="{00000000-0005-0000-0000-000025000000}"/>
    <cellStyle name="Millares 13" xfId="64" xr:uid="{00000000-0005-0000-0000-000026000000}"/>
    <cellStyle name="Millares 14" xfId="65" xr:uid="{00000000-0005-0000-0000-000027000000}"/>
    <cellStyle name="Millares 15" xfId="66" xr:uid="{00000000-0005-0000-0000-000028000000}"/>
    <cellStyle name="Millares 16" xfId="67" xr:uid="{00000000-0005-0000-0000-000029000000}"/>
    <cellStyle name="Millares 2" xfId="36" xr:uid="{00000000-0005-0000-0000-00002A000000}"/>
    <cellStyle name="Millares 2 2" xfId="56" xr:uid="{00000000-0005-0000-0000-00002B000000}"/>
    <cellStyle name="Millares 2 3" xfId="58" xr:uid="{00000000-0005-0000-0000-00002C000000}"/>
    <cellStyle name="Millares 3" xfId="49" xr:uid="{00000000-0005-0000-0000-00002D000000}"/>
    <cellStyle name="Millares 3 2" xfId="61" xr:uid="{00000000-0005-0000-0000-00002E000000}"/>
    <cellStyle name="Millares 4" xfId="51" xr:uid="{00000000-0005-0000-0000-00002F000000}"/>
    <cellStyle name="Millares 5" xfId="52" xr:uid="{00000000-0005-0000-0000-000030000000}"/>
    <cellStyle name="Millares 6" xfId="53" xr:uid="{00000000-0005-0000-0000-000031000000}"/>
    <cellStyle name="Millares 7" xfId="54" xr:uid="{00000000-0005-0000-0000-000032000000}"/>
    <cellStyle name="Millares 8" xfId="55" xr:uid="{00000000-0005-0000-0000-000033000000}"/>
    <cellStyle name="Millares 9" xfId="57" xr:uid="{00000000-0005-0000-0000-000034000000}"/>
    <cellStyle name="Neutral" xfId="37" builtinId="28" customBuiltin="1"/>
    <cellStyle name="Normal" xfId="0" builtinId="0"/>
    <cellStyle name="Normal 2" xfId="38" xr:uid="{00000000-0005-0000-0000-000037000000}"/>
    <cellStyle name="Normal 2 2" xfId="50" xr:uid="{00000000-0005-0000-0000-000038000000}"/>
    <cellStyle name="Notas" xfId="39" builtinId="10" customBuiltin="1"/>
    <cellStyle name="Percent 2" xfId="40" xr:uid="{00000000-0005-0000-0000-00003B000000}"/>
    <cellStyle name="Percent 3" xfId="41" xr:uid="{00000000-0005-0000-0000-00003C000000}"/>
    <cellStyle name="Porcentual 2" xfId="59" xr:uid="{00000000-0005-0000-0000-00003D000000}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56</xdr:row>
      <xdr:rowOff>0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:a16="http://schemas.microsoft.com/office/drawing/2014/main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:a16="http://schemas.microsoft.com/office/drawing/2014/main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3" tint="-0.249977111117893"/>
  </sheetPr>
  <dimension ref="A1:L102"/>
  <sheetViews>
    <sheetView zoomScale="110" zoomScaleNormal="110" zoomScaleSheetLayoutView="75" workbookViewId="0">
      <selection activeCell="A3" sqref="A3"/>
    </sheetView>
  </sheetViews>
  <sheetFormatPr baseColWidth="10" defaultRowHeight="14.25" x14ac:dyDescent="0.2"/>
  <cols>
    <col min="1" max="1" width="9.7109375" style="10" customWidth="1"/>
    <col min="2" max="2" width="3.28515625" style="10" customWidth="1"/>
    <col min="3" max="3" width="7.28515625" style="10" customWidth="1"/>
    <col min="4" max="4" width="16.140625" style="10" customWidth="1"/>
    <col min="5" max="5" width="36.140625" style="10" customWidth="1"/>
    <col min="6" max="6" width="18.140625" style="10" customWidth="1"/>
    <col min="7" max="7" width="22.5703125" style="10" customWidth="1"/>
    <col min="8" max="8" width="26.140625" style="10" customWidth="1"/>
    <col min="9" max="9" width="12.85546875" style="10" customWidth="1"/>
    <col min="10" max="10" width="5.85546875" style="10" customWidth="1"/>
    <col min="11" max="16384" width="11.42578125" style="10"/>
  </cols>
  <sheetData>
    <row r="1" spans="2:12" ht="15" thickBot="1" x14ac:dyDescent="0.25"/>
    <row r="2" spans="2:12" ht="15" thickTop="1" x14ac:dyDescent="0.2">
      <c r="B2" s="19"/>
      <c r="C2" s="20"/>
      <c r="D2" s="20"/>
      <c r="E2" s="20"/>
      <c r="F2" s="20"/>
      <c r="G2" s="20"/>
      <c r="H2" s="20"/>
      <c r="I2" s="20"/>
      <c r="J2" s="21"/>
    </row>
    <row r="3" spans="2:12" x14ac:dyDescent="0.2">
      <c r="B3" s="23"/>
      <c r="C3" s="24"/>
      <c r="D3" s="24"/>
      <c r="E3" s="24"/>
      <c r="F3" s="24"/>
      <c r="G3" s="24"/>
      <c r="H3" s="24"/>
      <c r="I3" s="24"/>
      <c r="J3" s="25"/>
    </row>
    <row r="4" spans="2:12" x14ac:dyDescent="0.2">
      <c r="B4" s="23"/>
      <c r="C4" s="24"/>
      <c r="D4" s="24"/>
      <c r="E4" s="24"/>
      <c r="F4" s="24"/>
      <c r="G4" s="24"/>
      <c r="H4" s="24"/>
      <c r="I4" s="24"/>
      <c r="J4" s="25"/>
    </row>
    <row r="5" spans="2:12" x14ac:dyDescent="0.2">
      <c r="B5" s="23"/>
      <c r="C5" s="24"/>
      <c r="D5" s="24"/>
      <c r="E5" s="24"/>
      <c r="F5" s="24"/>
      <c r="G5" s="24"/>
      <c r="H5" s="24"/>
      <c r="I5" s="24"/>
      <c r="J5" s="25"/>
    </row>
    <row r="6" spans="2:12" x14ac:dyDescent="0.2">
      <c r="B6" s="23"/>
      <c r="C6" s="385"/>
      <c r="D6" s="385"/>
      <c r="E6" s="385"/>
      <c r="F6" s="385"/>
      <c r="G6" s="385"/>
      <c r="H6" s="385"/>
      <c r="I6" s="385"/>
      <c r="J6" s="386"/>
    </row>
    <row r="7" spans="2:12" x14ac:dyDescent="0.2">
      <c r="B7" s="23"/>
      <c r="C7" s="385" t="s">
        <v>11</v>
      </c>
      <c r="D7" s="385"/>
      <c r="E7" s="385"/>
      <c r="F7" s="385"/>
      <c r="G7" s="385"/>
      <c r="H7" s="385"/>
      <c r="I7" s="385"/>
      <c r="J7" s="386"/>
    </row>
    <row r="8" spans="2:12" x14ac:dyDescent="0.2">
      <c r="B8" s="23"/>
      <c r="C8" s="385" t="s">
        <v>261</v>
      </c>
      <c r="D8" s="385"/>
      <c r="E8" s="385"/>
      <c r="F8" s="385"/>
      <c r="G8" s="385"/>
      <c r="H8" s="385"/>
      <c r="I8" s="385"/>
      <c r="J8" s="386"/>
    </row>
    <row r="9" spans="2:12" x14ac:dyDescent="0.2">
      <c r="B9" s="23"/>
      <c r="C9" s="385"/>
      <c r="D9" s="385"/>
      <c r="E9" s="385"/>
      <c r="F9" s="385"/>
      <c r="G9" s="385"/>
      <c r="H9" s="385"/>
      <c r="I9" s="385"/>
      <c r="J9" s="386"/>
    </row>
    <row r="10" spans="2:12" ht="15" thickBot="1" x14ac:dyDescent="0.25">
      <c r="B10" s="268"/>
      <c r="C10" s="269"/>
      <c r="D10" s="269"/>
      <c r="E10" s="269"/>
      <c r="F10" s="269"/>
      <c r="G10" s="269"/>
      <c r="H10" s="269"/>
      <c r="I10" s="269"/>
      <c r="J10" s="270"/>
    </row>
    <row r="11" spans="2:12" x14ac:dyDescent="0.2">
      <c r="B11" s="52"/>
      <c r="C11" s="58"/>
      <c r="D11" s="56"/>
      <c r="E11" s="56"/>
      <c r="F11" s="56"/>
      <c r="G11" s="56"/>
      <c r="H11" s="56"/>
      <c r="I11" s="56"/>
      <c r="J11" s="57"/>
    </row>
    <row r="12" spans="2:12" x14ac:dyDescent="0.2">
      <c r="B12" s="52"/>
      <c r="C12" s="58"/>
      <c r="D12" s="56"/>
      <c r="E12" s="56"/>
      <c r="F12" s="56"/>
      <c r="G12" s="56"/>
      <c r="H12" s="56"/>
      <c r="I12" s="56"/>
      <c r="J12" s="57"/>
    </row>
    <row r="13" spans="2:12" ht="15" x14ac:dyDescent="0.2">
      <c r="B13" s="52"/>
      <c r="C13" s="152" t="s">
        <v>112</v>
      </c>
      <c r="D13" s="125" t="s">
        <v>225</v>
      </c>
      <c r="E13" s="125"/>
      <c r="F13" s="125"/>
      <c r="G13" s="126"/>
      <c r="H13" s="126"/>
      <c r="I13" s="126"/>
      <c r="J13" s="57"/>
      <c r="K13" s="387"/>
      <c r="L13" s="387"/>
    </row>
    <row r="14" spans="2:12" ht="15" x14ac:dyDescent="0.2">
      <c r="B14" s="52"/>
      <c r="C14" s="127"/>
      <c r="D14" s="126"/>
      <c r="E14" s="126"/>
      <c r="F14" s="126"/>
      <c r="G14" s="126"/>
      <c r="H14" s="126"/>
      <c r="I14" s="126"/>
      <c r="J14" s="57"/>
    </row>
    <row r="15" spans="2:12" ht="15" x14ac:dyDescent="0.2">
      <c r="B15" s="52"/>
      <c r="C15" s="127"/>
      <c r="D15" s="277" t="s">
        <v>218</v>
      </c>
      <c r="E15" s="277"/>
      <c r="F15" s="277"/>
      <c r="G15" s="277"/>
      <c r="H15" s="277"/>
      <c r="I15" s="277"/>
      <c r="J15" s="57"/>
    </row>
    <row r="16" spans="2:12" ht="15" x14ac:dyDescent="0.2">
      <c r="B16" s="52"/>
      <c r="C16" s="127"/>
      <c r="D16" s="277" t="s">
        <v>244</v>
      </c>
      <c r="E16" s="277"/>
      <c r="F16" s="277"/>
      <c r="G16" s="277"/>
      <c r="H16" s="277"/>
      <c r="I16" s="277"/>
      <c r="J16" s="57"/>
    </row>
    <row r="17" spans="2:10" ht="15" x14ac:dyDescent="0.2">
      <c r="B17" s="52"/>
      <c r="C17" s="127"/>
      <c r="D17" s="277" t="s">
        <v>219</v>
      </c>
      <c r="E17" s="277"/>
      <c r="F17" s="277"/>
      <c r="G17" s="277"/>
      <c r="H17" s="277"/>
      <c r="I17" s="277"/>
      <c r="J17" s="57"/>
    </row>
    <row r="18" spans="2:10" ht="15" x14ac:dyDescent="0.2">
      <c r="B18" s="52"/>
      <c r="C18" s="127"/>
      <c r="D18" s="277" t="s">
        <v>220</v>
      </c>
      <c r="E18" s="277"/>
      <c r="F18" s="277"/>
      <c r="G18" s="277"/>
      <c r="H18" s="123"/>
      <c r="I18" s="277"/>
      <c r="J18" s="57"/>
    </row>
    <row r="19" spans="2:10" ht="15" x14ac:dyDescent="0.2">
      <c r="B19" s="52"/>
      <c r="C19" s="127"/>
      <c r="D19" s="277"/>
      <c r="E19" s="277"/>
      <c r="F19" s="277"/>
      <c r="G19" s="277"/>
      <c r="H19" s="123"/>
      <c r="I19" s="277"/>
      <c r="J19" s="57"/>
    </row>
    <row r="20" spans="2:10" ht="15" x14ac:dyDescent="0.2">
      <c r="B20" s="52"/>
      <c r="C20" s="128"/>
      <c r="D20" s="277" t="s">
        <v>223</v>
      </c>
      <c r="E20" s="278"/>
      <c r="F20" s="277"/>
      <c r="G20" s="277"/>
      <c r="H20" s="279"/>
      <c r="I20" s="277"/>
      <c r="J20" s="57"/>
    </row>
    <row r="21" spans="2:10" ht="15" x14ac:dyDescent="0.2">
      <c r="B21" s="52"/>
      <c r="C21" s="128"/>
      <c r="D21" s="277" t="s">
        <v>245</v>
      </c>
      <c r="E21" s="278"/>
      <c r="F21" s="277"/>
      <c r="G21" s="279"/>
      <c r="H21" s="279"/>
      <c r="I21" s="277"/>
      <c r="J21" s="57"/>
    </row>
    <row r="22" spans="2:10" ht="15" x14ac:dyDescent="0.2">
      <c r="B22" s="52"/>
      <c r="C22" s="128"/>
      <c r="D22" s="277" t="s">
        <v>224</v>
      </c>
      <c r="E22" s="277"/>
      <c r="F22" s="277"/>
      <c r="G22" s="279"/>
      <c r="H22" s="279"/>
      <c r="I22" s="277"/>
      <c r="J22" s="57"/>
    </row>
    <row r="23" spans="2:10" ht="15" x14ac:dyDescent="0.2">
      <c r="B23" s="52"/>
      <c r="C23" s="128"/>
      <c r="D23" s="126"/>
      <c r="E23" s="126"/>
      <c r="F23" s="126"/>
      <c r="G23" s="130"/>
      <c r="H23" s="130"/>
      <c r="I23" s="126"/>
      <c r="J23" s="57"/>
    </row>
    <row r="24" spans="2:10" ht="15" x14ac:dyDescent="0.2">
      <c r="B24" s="52"/>
      <c r="C24" s="128"/>
      <c r="D24" s="126"/>
      <c r="E24" s="126"/>
      <c r="F24" s="126"/>
      <c r="G24" s="130"/>
      <c r="H24" s="130"/>
      <c r="I24" s="126"/>
      <c r="J24" s="57"/>
    </row>
    <row r="25" spans="2:10" ht="15" x14ac:dyDescent="0.2">
      <c r="B25" s="52"/>
      <c r="C25" s="152" t="s">
        <v>45</v>
      </c>
      <c r="D25" s="125" t="s">
        <v>212</v>
      </c>
      <c r="E25" s="126"/>
      <c r="F25" s="126"/>
      <c r="G25" s="130"/>
      <c r="H25" s="130"/>
      <c r="I25" s="126"/>
      <c r="J25" s="57"/>
    </row>
    <row r="26" spans="2:10" ht="15" x14ac:dyDescent="0.2">
      <c r="B26" s="52"/>
      <c r="C26" s="128"/>
      <c r="D26" s="126"/>
      <c r="E26" s="126"/>
      <c r="F26" s="126"/>
      <c r="G26" s="130"/>
      <c r="H26" s="130"/>
      <c r="I26" s="126"/>
      <c r="J26" s="57"/>
    </row>
    <row r="27" spans="2:10" ht="15" x14ac:dyDescent="0.2">
      <c r="B27" s="52"/>
      <c r="C27" s="128"/>
      <c r="D27" s="126" t="s">
        <v>226</v>
      </c>
      <c r="E27" s="126"/>
      <c r="F27" s="126"/>
      <c r="G27" s="130"/>
      <c r="H27" s="130"/>
      <c r="I27" s="126"/>
      <c r="J27" s="57"/>
    </row>
    <row r="28" spans="2:10" ht="15" x14ac:dyDescent="0.2">
      <c r="B28" s="52"/>
      <c r="C28" s="128"/>
      <c r="D28" s="126"/>
      <c r="E28" s="126"/>
      <c r="F28" s="126"/>
      <c r="G28" s="130"/>
      <c r="H28" s="130"/>
      <c r="I28" s="126"/>
      <c r="J28" s="57"/>
    </row>
    <row r="29" spans="2:10" ht="15" x14ac:dyDescent="0.2">
      <c r="B29" s="52"/>
      <c r="C29" s="152" t="s">
        <v>46</v>
      </c>
      <c r="D29" s="125" t="s">
        <v>12</v>
      </c>
      <c r="E29" s="126"/>
      <c r="F29" s="126"/>
      <c r="G29" s="130"/>
      <c r="H29" s="130"/>
      <c r="I29" s="126"/>
      <c r="J29" s="57"/>
    </row>
    <row r="30" spans="2:10" ht="15" x14ac:dyDescent="0.2">
      <c r="B30" s="52"/>
      <c r="C30" s="152"/>
      <c r="D30" s="124"/>
      <c r="E30" s="126"/>
      <c r="F30" s="126"/>
      <c r="G30" s="130"/>
      <c r="H30" s="130"/>
      <c r="I30" s="126"/>
      <c r="J30" s="57"/>
    </row>
    <row r="31" spans="2:10" ht="15" x14ac:dyDescent="0.2">
      <c r="B31" s="52"/>
      <c r="C31" s="152"/>
      <c r="D31" s="126" t="s">
        <v>236</v>
      </c>
      <c r="E31" s="126"/>
      <c r="F31" s="126"/>
      <c r="G31" s="130"/>
      <c r="H31" s="130"/>
      <c r="I31" s="126"/>
      <c r="J31" s="57"/>
    </row>
    <row r="32" spans="2:10" ht="15" x14ac:dyDescent="0.2">
      <c r="B32" s="52"/>
      <c r="C32" s="128"/>
      <c r="D32" s="126"/>
      <c r="E32" s="126"/>
      <c r="F32" s="126"/>
      <c r="G32" s="130"/>
      <c r="H32" s="130"/>
      <c r="I32" s="126"/>
      <c r="J32" s="57"/>
    </row>
    <row r="33" spans="2:10" ht="15" x14ac:dyDescent="0.2">
      <c r="B33" s="52"/>
      <c r="C33" s="152" t="s">
        <v>13</v>
      </c>
      <c r="D33" s="125" t="s">
        <v>44</v>
      </c>
      <c r="E33" s="131"/>
      <c r="F33" s="126"/>
      <c r="G33" s="130"/>
      <c r="H33" s="130"/>
      <c r="I33" s="126"/>
      <c r="J33" s="57"/>
    </row>
    <row r="34" spans="2:10" ht="15" x14ac:dyDescent="0.2">
      <c r="B34" s="52"/>
      <c r="C34" s="128"/>
      <c r="D34" s="131"/>
      <c r="E34" s="131"/>
      <c r="F34" s="131"/>
      <c r="G34" s="131"/>
      <c r="H34" s="130"/>
      <c r="I34" s="126"/>
      <c r="J34" s="57"/>
    </row>
    <row r="35" spans="2:10" ht="15" x14ac:dyDescent="0.2">
      <c r="B35" s="52"/>
      <c r="C35" s="128"/>
      <c r="D35" s="129"/>
      <c r="E35" s="129"/>
      <c r="F35" s="130"/>
      <c r="G35" s="131"/>
      <c r="H35" s="130"/>
      <c r="I35" s="126"/>
      <c r="J35" s="57"/>
    </row>
    <row r="36" spans="2:10" ht="15" x14ac:dyDescent="0.2">
      <c r="B36" s="52"/>
      <c r="C36" s="152" t="s">
        <v>14</v>
      </c>
      <c r="D36" s="125" t="s">
        <v>47</v>
      </c>
      <c r="E36" s="126"/>
      <c r="F36" s="126"/>
      <c r="G36" s="132"/>
      <c r="H36" s="131"/>
      <c r="I36" s="131"/>
      <c r="J36" s="57"/>
    </row>
    <row r="37" spans="2:10" ht="15" x14ac:dyDescent="0.2">
      <c r="B37" s="52"/>
      <c r="C37" s="128"/>
      <c r="D37" s="126"/>
      <c r="E37" s="126"/>
      <c r="F37" s="131"/>
      <c r="G37" s="130"/>
      <c r="H37" s="131"/>
      <c r="I37" s="131"/>
      <c r="J37" s="57"/>
    </row>
    <row r="38" spans="2:10" ht="15" x14ac:dyDescent="0.2">
      <c r="B38" s="52"/>
      <c r="C38" s="128"/>
      <c r="D38" s="126" t="s">
        <v>227</v>
      </c>
      <c r="E38" s="131"/>
      <c r="F38" s="131"/>
      <c r="G38" s="130"/>
      <c r="H38" s="130"/>
      <c r="I38" s="126"/>
      <c r="J38" s="57"/>
    </row>
    <row r="39" spans="2:10" ht="15" x14ac:dyDescent="0.2">
      <c r="B39" s="52"/>
      <c r="C39" s="128"/>
      <c r="D39" s="126"/>
      <c r="E39" s="126"/>
      <c r="F39" s="131"/>
      <c r="G39" s="130"/>
      <c r="H39" s="130"/>
      <c r="I39" s="126"/>
      <c r="J39" s="57"/>
    </row>
    <row r="40" spans="2:10" ht="15" x14ac:dyDescent="0.2">
      <c r="B40" s="52"/>
      <c r="C40" s="126"/>
      <c r="D40" s="126" t="s">
        <v>48</v>
      </c>
      <c r="E40" s="131"/>
      <c r="F40" s="131"/>
      <c r="G40" s="131"/>
      <c r="H40" s="131"/>
      <c r="I40" s="130"/>
      <c r="J40" s="57"/>
    </row>
    <row r="41" spans="2:10" ht="15" x14ac:dyDescent="0.2">
      <c r="B41" s="52"/>
      <c r="C41" s="128"/>
      <c r="D41" s="126"/>
      <c r="E41" s="126"/>
      <c r="F41" s="126"/>
      <c r="G41" s="130"/>
      <c r="H41" s="130"/>
      <c r="I41" s="130"/>
      <c r="J41" s="57"/>
    </row>
    <row r="42" spans="2:10" ht="15" x14ac:dyDescent="0.2">
      <c r="B42" s="52"/>
      <c r="C42" s="128"/>
      <c r="D42" s="126" t="s">
        <v>213</v>
      </c>
      <c r="E42" s="126"/>
      <c r="F42" s="126"/>
      <c r="G42" s="130"/>
      <c r="H42" s="131"/>
      <c r="I42" s="130"/>
      <c r="J42" s="57"/>
    </row>
    <row r="43" spans="2:10" ht="15" x14ac:dyDescent="0.2">
      <c r="B43" s="52"/>
      <c r="C43" s="128"/>
      <c r="D43" s="126" t="s">
        <v>237</v>
      </c>
      <c r="E43" s="126"/>
      <c r="F43" s="126"/>
      <c r="G43" s="130"/>
      <c r="H43" s="130"/>
      <c r="I43" s="130"/>
      <c r="J43" s="57"/>
    </row>
    <row r="44" spans="2:10" ht="15" x14ac:dyDescent="0.2">
      <c r="B44" s="52"/>
      <c r="C44" s="128"/>
      <c r="D44" s="126"/>
      <c r="E44" s="133"/>
      <c r="F44" s="126"/>
      <c r="G44" s="130"/>
      <c r="H44" s="130"/>
      <c r="I44" s="130"/>
      <c r="J44" s="57"/>
    </row>
    <row r="45" spans="2:10" ht="15" x14ac:dyDescent="0.2">
      <c r="B45" s="52"/>
      <c r="C45" s="128"/>
      <c r="D45" s="126" t="s">
        <v>215</v>
      </c>
      <c r="E45" s="131"/>
      <c r="F45" s="126"/>
      <c r="G45" s="130"/>
      <c r="H45" s="130"/>
      <c r="I45" s="130"/>
      <c r="J45" s="57"/>
    </row>
    <row r="46" spans="2:10" ht="15" x14ac:dyDescent="0.2">
      <c r="B46" s="52"/>
      <c r="C46" s="128"/>
      <c r="D46" s="126" t="s">
        <v>228</v>
      </c>
      <c r="E46" s="131"/>
      <c r="F46" s="126"/>
      <c r="G46" s="130"/>
      <c r="H46" s="130"/>
      <c r="I46" s="130"/>
      <c r="J46" s="57"/>
    </row>
    <row r="47" spans="2:10" ht="15" x14ac:dyDescent="0.2">
      <c r="B47" s="52"/>
      <c r="C47" s="128"/>
      <c r="D47" s="133"/>
      <c r="E47" s="131"/>
      <c r="F47" s="126"/>
      <c r="G47" s="130"/>
      <c r="H47" s="130"/>
      <c r="I47" s="130"/>
      <c r="J47" s="57"/>
    </row>
    <row r="48" spans="2:10" ht="15" x14ac:dyDescent="0.2">
      <c r="B48" s="52"/>
      <c r="C48" s="128"/>
      <c r="D48" s="280" t="s">
        <v>216</v>
      </c>
      <c r="E48" s="280"/>
      <c r="F48" s="280"/>
      <c r="G48" s="279"/>
      <c r="H48" s="279"/>
      <c r="I48" s="280"/>
      <c r="J48" s="57"/>
    </row>
    <row r="49" spans="2:10" ht="15" x14ac:dyDescent="0.2">
      <c r="B49" s="52"/>
      <c r="C49" s="128"/>
      <c r="D49" s="277" t="s">
        <v>217</v>
      </c>
      <c r="E49" s="278"/>
      <c r="F49" s="280"/>
      <c r="G49" s="279"/>
      <c r="H49" s="279"/>
      <c r="I49" s="279"/>
      <c r="J49" s="57"/>
    </row>
    <row r="50" spans="2:10" ht="15" x14ac:dyDescent="0.2">
      <c r="B50" s="52"/>
      <c r="C50" s="128"/>
      <c r="D50" s="280" t="s">
        <v>246</v>
      </c>
      <c r="E50" s="280"/>
      <c r="F50" s="280"/>
      <c r="G50" s="279"/>
      <c r="H50" s="279"/>
      <c r="I50" s="279"/>
      <c r="J50" s="57"/>
    </row>
    <row r="51" spans="2:10" ht="15" x14ac:dyDescent="0.2">
      <c r="B51" s="52"/>
      <c r="C51" s="128"/>
      <c r="D51" s="277" t="s">
        <v>49</v>
      </c>
      <c r="E51" s="280"/>
      <c r="F51" s="280"/>
      <c r="G51" s="279"/>
      <c r="H51" s="279"/>
      <c r="I51" s="280"/>
      <c r="J51" s="57"/>
    </row>
    <row r="52" spans="2:10" ht="15" x14ac:dyDescent="0.2">
      <c r="B52" s="52"/>
      <c r="C52" s="128"/>
      <c r="D52" s="131"/>
      <c r="E52" s="131"/>
      <c r="F52" s="131"/>
      <c r="G52" s="130"/>
      <c r="H52" s="130"/>
      <c r="I52" s="131"/>
      <c r="J52" s="57"/>
    </row>
    <row r="53" spans="2:10" ht="15" x14ac:dyDescent="0.2">
      <c r="B53" s="52"/>
      <c r="C53" s="128"/>
      <c r="D53" s="133"/>
      <c r="E53" s="131"/>
      <c r="F53" s="131"/>
      <c r="G53" s="130"/>
      <c r="H53" s="130"/>
      <c r="I53" s="131"/>
      <c r="J53" s="57"/>
    </row>
    <row r="54" spans="2:10" ht="15" x14ac:dyDescent="0.2">
      <c r="B54" s="52"/>
      <c r="C54" s="152" t="s">
        <v>15</v>
      </c>
      <c r="D54" s="125" t="s">
        <v>50</v>
      </c>
      <c r="E54" s="126"/>
      <c r="F54" s="126"/>
      <c r="G54" s="126"/>
      <c r="H54" s="134"/>
      <c r="I54" s="131"/>
      <c r="J54" s="57"/>
    </row>
    <row r="55" spans="2:10" ht="15" x14ac:dyDescent="0.2">
      <c r="B55" s="52"/>
      <c r="C55" s="152"/>
      <c r="D55" s="125"/>
      <c r="E55" s="126"/>
      <c r="F55" s="126"/>
      <c r="G55" s="126"/>
      <c r="H55" s="134"/>
      <c r="I55" s="131"/>
      <c r="J55" s="57"/>
    </row>
    <row r="56" spans="2:10" ht="15" x14ac:dyDescent="0.2">
      <c r="B56" s="52"/>
      <c r="C56" s="135"/>
      <c r="D56" s="126" t="s">
        <v>221</v>
      </c>
      <c r="E56" s="124"/>
      <c r="F56" s="126"/>
      <c r="G56" s="126"/>
      <c r="H56" s="134"/>
      <c r="I56" s="131"/>
      <c r="J56" s="57"/>
    </row>
    <row r="57" spans="2:10" ht="13.5" customHeight="1" x14ac:dyDescent="0.2">
      <c r="B57" s="52"/>
      <c r="C57" s="152"/>
      <c r="D57" s="126" t="s">
        <v>222</v>
      </c>
      <c r="E57" s="124"/>
      <c r="F57" s="126"/>
      <c r="G57" s="130"/>
      <c r="H57" s="136"/>
      <c r="I57" s="131"/>
      <c r="J57" s="57"/>
    </row>
    <row r="58" spans="2:10" ht="15" x14ac:dyDescent="0.2">
      <c r="B58" s="52"/>
      <c r="C58" s="152"/>
      <c r="D58" s="126"/>
      <c r="E58" s="126"/>
      <c r="F58" s="126"/>
      <c r="G58" s="130"/>
      <c r="H58" s="130"/>
      <c r="I58" s="131"/>
      <c r="J58" s="57"/>
    </row>
    <row r="59" spans="2:10" ht="15" x14ac:dyDescent="0.2">
      <c r="B59" s="52"/>
      <c r="C59" s="152" t="s">
        <v>16</v>
      </c>
      <c r="D59" s="125" t="s">
        <v>214</v>
      </c>
      <c r="E59" s="126"/>
      <c r="F59" s="126"/>
      <c r="G59" s="130"/>
      <c r="H59" s="134"/>
      <c r="I59" s="130"/>
      <c r="J59" s="57"/>
    </row>
    <row r="60" spans="2:10" ht="15" x14ac:dyDescent="0.2">
      <c r="B60" s="52"/>
      <c r="C60" s="152"/>
      <c r="D60" s="125"/>
      <c r="E60" s="126"/>
      <c r="F60" s="126"/>
      <c r="G60" s="130"/>
      <c r="H60" s="134"/>
      <c r="I60" s="130"/>
      <c r="J60" s="57"/>
    </row>
    <row r="61" spans="2:10" ht="14.25" customHeight="1" x14ac:dyDescent="0.2">
      <c r="B61" s="52"/>
      <c r="C61" s="152"/>
      <c r="D61" s="126" t="s">
        <v>235</v>
      </c>
      <c r="E61" s="124"/>
      <c r="F61" s="126"/>
      <c r="G61" s="126"/>
      <c r="H61" s="134"/>
      <c r="I61" s="126"/>
      <c r="J61" s="57"/>
    </row>
    <row r="62" spans="2:10" ht="13.5" customHeight="1" x14ac:dyDescent="0.2">
      <c r="B62" s="52"/>
      <c r="C62" s="127"/>
      <c r="D62" s="126" t="s">
        <v>248</v>
      </c>
      <c r="E62" s="126"/>
      <c r="F62" s="126"/>
      <c r="G62" s="126"/>
      <c r="H62" s="134"/>
      <c r="I62" s="130"/>
      <c r="J62" s="57"/>
    </row>
    <row r="63" spans="2:10" ht="15" hidden="1" x14ac:dyDescent="0.2">
      <c r="B63" s="52"/>
      <c r="C63" s="127"/>
      <c r="D63" s="126"/>
      <c r="E63" s="126"/>
      <c r="F63" s="126"/>
      <c r="G63" s="126"/>
      <c r="H63" s="137"/>
      <c r="I63" s="126"/>
      <c r="J63" s="57"/>
    </row>
    <row r="64" spans="2:10" ht="15" x14ac:dyDescent="0.2">
      <c r="B64" s="52"/>
      <c r="C64" s="127"/>
      <c r="D64" s="126" t="s">
        <v>247</v>
      </c>
      <c r="E64" s="126"/>
      <c r="F64" s="126"/>
      <c r="G64" s="126"/>
      <c r="H64" s="137"/>
      <c r="I64" s="126"/>
      <c r="J64" s="57"/>
    </row>
    <row r="65" spans="1:10" ht="15" hidden="1" x14ac:dyDescent="0.2">
      <c r="B65" s="52"/>
      <c r="C65" s="127"/>
      <c r="D65" s="126"/>
      <c r="E65" s="126"/>
      <c r="F65" s="126"/>
      <c r="G65" s="126"/>
      <c r="H65" s="137"/>
      <c r="I65" s="126"/>
      <c r="J65" s="57"/>
    </row>
    <row r="66" spans="1:10" ht="15" x14ac:dyDescent="0.2">
      <c r="B66" s="52"/>
      <c r="C66" s="127"/>
      <c r="D66" s="126"/>
      <c r="E66" s="126"/>
      <c r="F66" s="126"/>
      <c r="G66" s="126"/>
      <c r="H66" s="134"/>
      <c r="I66" s="126"/>
      <c r="J66" s="57"/>
    </row>
    <row r="67" spans="1:10" ht="17.25" customHeight="1" x14ac:dyDescent="0.2">
      <c r="B67" s="52"/>
      <c r="C67" s="152"/>
      <c r="D67" s="126" t="s">
        <v>257</v>
      </c>
      <c r="E67" s="124"/>
      <c r="F67" s="131"/>
      <c r="G67" s="138"/>
      <c r="H67" s="139"/>
      <c r="I67" s="140"/>
      <c r="J67" s="57"/>
    </row>
    <row r="68" spans="1:10" ht="13.5" customHeight="1" x14ac:dyDescent="0.2">
      <c r="B68" s="52"/>
      <c r="C68" s="152"/>
      <c r="D68" s="126" t="s">
        <v>255</v>
      </c>
      <c r="E68" s="124"/>
      <c r="F68" s="131"/>
      <c r="G68" s="138"/>
      <c r="H68" s="139"/>
      <c r="I68" s="140"/>
      <c r="J68" s="57"/>
    </row>
    <row r="69" spans="1:10" ht="15" x14ac:dyDescent="0.2">
      <c r="B69" s="52"/>
      <c r="C69" s="127"/>
      <c r="D69" s="126" t="s">
        <v>256</v>
      </c>
      <c r="E69" s="124"/>
      <c r="F69" s="141"/>
      <c r="G69" s="130"/>
      <c r="H69" s="142"/>
      <c r="I69" s="126"/>
      <c r="J69" s="57"/>
    </row>
    <row r="70" spans="1:10" ht="15" x14ac:dyDescent="0.2">
      <c r="B70" s="52"/>
      <c r="C70" s="127"/>
      <c r="D70" s="126"/>
      <c r="E70" s="126"/>
      <c r="F70" s="130"/>
      <c r="G70" s="126"/>
      <c r="H70" s="131"/>
      <c r="I70" s="143"/>
      <c r="J70" s="57"/>
    </row>
    <row r="71" spans="1:10" ht="17.25" customHeight="1" x14ac:dyDescent="0.2">
      <c r="B71" s="52"/>
      <c r="C71" s="152" t="s">
        <v>17</v>
      </c>
      <c r="D71" s="144" t="s">
        <v>51</v>
      </c>
      <c r="E71" s="126"/>
      <c r="F71" s="131"/>
      <c r="G71" s="130"/>
      <c r="H71" s="145"/>
      <c r="I71" s="145"/>
      <c r="J71" s="57"/>
    </row>
    <row r="72" spans="1:10" ht="14.25" customHeight="1" x14ac:dyDescent="0.2">
      <c r="A72" s="5"/>
      <c r="B72" s="52"/>
      <c r="C72" s="126"/>
      <c r="D72" s="135"/>
      <c r="E72" s="126"/>
      <c r="F72" s="131"/>
      <c r="G72" s="130"/>
      <c r="H72" s="145"/>
      <c r="I72" s="145"/>
      <c r="J72" s="57"/>
    </row>
    <row r="73" spans="1:10" ht="15" x14ac:dyDescent="0.2">
      <c r="B73" s="52"/>
      <c r="C73" s="126"/>
      <c r="D73" s="126" t="s">
        <v>249</v>
      </c>
      <c r="E73" s="126"/>
      <c r="F73" s="142"/>
      <c r="G73" s="130"/>
      <c r="H73" s="145"/>
      <c r="I73" s="145"/>
      <c r="J73" s="57"/>
    </row>
    <row r="74" spans="1:10" ht="15.75" customHeight="1" x14ac:dyDescent="0.2">
      <c r="A74" s="5"/>
      <c r="B74" s="52"/>
      <c r="C74" s="126"/>
      <c r="D74" s="126"/>
      <c r="E74" s="126"/>
      <c r="F74" s="131"/>
      <c r="G74" s="130"/>
      <c r="H74" s="146"/>
      <c r="I74" s="145"/>
      <c r="J74" s="57"/>
    </row>
    <row r="75" spans="1:10" ht="15" x14ac:dyDescent="0.2">
      <c r="A75" s="5"/>
      <c r="B75" s="52"/>
      <c r="C75" s="126"/>
      <c r="D75" s="126"/>
      <c r="E75" s="126"/>
      <c r="F75" s="131"/>
      <c r="G75" s="130"/>
      <c r="H75" s="145"/>
      <c r="I75" s="145"/>
      <c r="J75" s="57"/>
    </row>
    <row r="76" spans="1:10" ht="15" hidden="1" x14ac:dyDescent="0.2">
      <c r="B76" s="52"/>
      <c r="C76" s="126"/>
      <c r="D76" s="126"/>
      <c r="E76" s="126"/>
      <c r="F76" s="131"/>
      <c r="G76" s="130"/>
      <c r="H76" s="145"/>
      <c r="I76" s="145"/>
      <c r="J76" s="57"/>
    </row>
    <row r="77" spans="1:10" ht="15" x14ac:dyDescent="0.2">
      <c r="B77" s="52"/>
      <c r="C77" s="126"/>
      <c r="D77" s="126" t="s">
        <v>250</v>
      </c>
      <c r="E77" s="126"/>
      <c r="F77" s="131"/>
      <c r="G77" s="147"/>
      <c r="H77" s="145"/>
      <c r="I77" s="145"/>
      <c r="J77" s="57"/>
    </row>
    <row r="78" spans="1:10" ht="15" x14ac:dyDescent="0.2">
      <c r="B78" s="52"/>
      <c r="C78" s="126"/>
      <c r="D78" s="126" t="s">
        <v>251</v>
      </c>
      <c r="E78" s="126"/>
      <c r="F78" s="131"/>
      <c r="G78" s="130"/>
      <c r="H78" s="145"/>
      <c r="I78" s="145"/>
      <c r="J78" s="57"/>
    </row>
    <row r="79" spans="1:10" ht="15" x14ac:dyDescent="0.2">
      <c r="B79" s="52"/>
      <c r="C79" s="126"/>
      <c r="D79" s="126" t="s">
        <v>252</v>
      </c>
      <c r="E79" s="126"/>
      <c r="F79" s="131"/>
      <c r="G79" s="130"/>
      <c r="H79" s="145"/>
      <c r="I79" s="145"/>
      <c r="J79" s="57"/>
    </row>
    <row r="80" spans="1:10" ht="15" x14ac:dyDescent="0.2">
      <c r="B80" s="52"/>
      <c r="C80" s="131"/>
      <c r="D80" s="131"/>
      <c r="E80" s="126"/>
      <c r="F80" s="131"/>
      <c r="G80" s="148"/>
      <c r="H80" s="148"/>
      <c r="I80" s="148"/>
      <c r="J80" s="57"/>
    </row>
    <row r="81" spans="2:10" ht="15" x14ac:dyDescent="0.2">
      <c r="B81" s="52"/>
      <c r="C81" s="131"/>
      <c r="D81" s="131" t="s">
        <v>253</v>
      </c>
      <c r="E81" s="126"/>
      <c r="F81" s="126"/>
      <c r="G81" s="145"/>
      <c r="H81" s="145"/>
      <c r="I81" s="145"/>
      <c r="J81" s="57"/>
    </row>
    <row r="82" spans="2:10" ht="15" x14ac:dyDescent="0.2">
      <c r="B82" s="52"/>
      <c r="C82" s="131"/>
      <c r="D82" s="131" t="s">
        <v>254</v>
      </c>
      <c r="E82" s="126"/>
      <c r="F82" s="126"/>
      <c r="G82" s="145"/>
      <c r="H82" s="145"/>
      <c r="I82" s="145"/>
      <c r="J82" s="57"/>
    </row>
    <row r="83" spans="2:10" ht="15" x14ac:dyDescent="0.2">
      <c r="B83" s="52"/>
      <c r="C83" s="131"/>
      <c r="D83" s="131"/>
      <c r="E83" s="126"/>
      <c r="F83" s="126"/>
      <c r="G83" s="145"/>
      <c r="H83" s="145"/>
      <c r="I83" s="145"/>
      <c r="J83" s="57"/>
    </row>
    <row r="84" spans="2:10" ht="15.75" thickBot="1" x14ac:dyDescent="0.25">
      <c r="B84" s="65"/>
      <c r="C84" s="149"/>
      <c r="D84" s="149"/>
      <c r="E84" s="150"/>
      <c r="F84" s="150"/>
      <c r="G84" s="151"/>
      <c r="H84" s="151"/>
      <c r="I84" s="151"/>
      <c r="J84" s="66"/>
    </row>
    <row r="85" spans="2:10" ht="15" thickTop="1" x14ac:dyDescent="0.2">
      <c r="C85" s="40"/>
    </row>
    <row r="86" spans="2:10" x14ac:dyDescent="0.2">
      <c r="H86" s="18"/>
    </row>
    <row r="87" spans="2:10" x14ac:dyDescent="0.2">
      <c r="H87" s="18"/>
    </row>
    <row r="88" spans="2:10" x14ac:dyDescent="0.2">
      <c r="D88" s="26"/>
      <c r="E88" s="28"/>
      <c r="F88" s="6"/>
      <c r="G88" s="27"/>
      <c r="H88" s="22"/>
    </row>
    <row r="89" spans="2:10" x14ac:dyDescent="0.2">
      <c r="D89" s="26"/>
      <c r="E89" s="28"/>
      <c r="F89" s="6"/>
      <c r="G89" s="27"/>
      <c r="H89" s="22"/>
    </row>
    <row r="90" spans="2:10" x14ac:dyDescent="0.2">
      <c r="H90" s="29"/>
    </row>
    <row r="91" spans="2:10" x14ac:dyDescent="0.2">
      <c r="H91" s="29"/>
    </row>
    <row r="92" spans="2:10" x14ac:dyDescent="0.2">
      <c r="H92" s="29"/>
    </row>
    <row r="93" spans="2:10" x14ac:dyDescent="0.2">
      <c r="H93" s="29"/>
    </row>
    <row r="94" spans="2:10" x14ac:dyDescent="0.2">
      <c r="H94" s="29"/>
    </row>
    <row r="95" spans="2:10" x14ac:dyDescent="0.2">
      <c r="H95" s="29"/>
    </row>
    <row r="96" spans="2:10" x14ac:dyDescent="0.2">
      <c r="H96" s="29"/>
    </row>
    <row r="97" spans="8:8" x14ac:dyDescent="0.2">
      <c r="H97" s="29"/>
    </row>
    <row r="98" spans="8:8" x14ac:dyDescent="0.2">
      <c r="H98" s="29"/>
    </row>
    <row r="99" spans="8:8" x14ac:dyDescent="0.2">
      <c r="H99" s="29"/>
    </row>
    <row r="100" spans="8:8" x14ac:dyDescent="0.2">
      <c r="H100" s="29"/>
    </row>
    <row r="101" spans="8:8" x14ac:dyDescent="0.2">
      <c r="H101" s="29"/>
    </row>
    <row r="102" spans="8:8" x14ac:dyDescent="0.2">
      <c r="H102" s="30"/>
    </row>
  </sheetData>
  <mergeCells count="5">
    <mergeCell ref="C6:J6"/>
    <mergeCell ref="C7:J7"/>
    <mergeCell ref="C8:J8"/>
    <mergeCell ref="C9:J9"/>
    <mergeCell ref="K13:L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 tint="0.39997558519241921"/>
  </sheetPr>
  <dimension ref="C2:K152"/>
  <sheetViews>
    <sheetView zoomScale="120" zoomScaleNormal="120" workbookViewId="0">
      <selection activeCell="D60" sqref="D60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8.4257812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6384" width="11.42578125" style="1"/>
  </cols>
  <sheetData>
    <row r="2" spans="3:11" ht="15.75" thickBot="1" x14ac:dyDescent="0.25"/>
    <row r="3" spans="3:11" ht="15.75" thickTop="1" x14ac:dyDescent="0.2">
      <c r="C3" s="182"/>
      <c r="D3" s="183"/>
      <c r="E3" s="183"/>
      <c r="F3" s="183"/>
      <c r="G3" s="183"/>
      <c r="H3" s="183"/>
      <c r="I3" s="183"/>
      <c r="J3" s="183"/>
      <c r="K3" s="184"/>
    </row>
    <row r="4" spans="3:11" x14ac:dyDescent="0.2">
      <c r="C4" s="185"/>
      <c r="D4" s="394"/>
      <c r="E4" s="394"/>
      <c r="F4" s="394"/>
      <c r="G4" s="394"/>
      <c r="H4" s="394"/>
      <c r="I4" s="394"/>
      <c r="J4" s="394"/>
      <c r="K4" s="186"/>
    </row>
    <row r="5" spans="3:11" x14ac:dyDescent="0.2">
      <c r="C5" s="185"/>
      <c r="D5" s="394"/>
      <c r="E5" s="394"/>
      <c r="F5" s="394"/>
      <c r="G5" s="394"/>
      <c r="H5" s="394"/>
      <c r="I5" s="394"/>
      <c r="J5" s="394"/>
      <c r="K5" s="186"/>
    </row>
    <row r="6" spans="3:11" x14ac:dyDescent="0.2">
      <c r="C6" s="388" t="s">
        <v>186</v>
      </c>
      <c r="D6" s="389"/>
      <c r="E6" s="389"/>
      <c r="F6" s="389"/>
      <c r="G6" s="389"/>
      <c r="H6" s="389"/>
      <c r="I6" s="389"/>
      <c r="J6" s="389"/>
      <c r="K6" s="390"/>
    </row>
    <row r="7" spans="3:11" x14ac:dyDescent="0.2">
      <c r="C7" s="388" t="s">
        <v>263</v>
      </c>
      <c r="D7" s="389"/>
      <c r="E7" s="389"/>
      <c r="F7" s="389"/>
      <c r="G7" s="389"/>
      <c r="H7" s="389"/>
      <c r="I7" s="389"/>
      <c r="J7" s="389"/>
      <c r="K7" s="390"/>
    </row>
    <row r="8" spans="3:11" x14ac:dyDescent="0.2">
      <c r="C8" s="388" t="s">
        <v>164</v>
      </c>
      <c r="D8" s="389"/>
      <c r="E8" s="389"/>
      <c r="F8" s="389"/>
      <c r="G8" s="389"/>
      <c r="H8" s="389"/>
      <c r="I8" s="389"/>
      <c r="J8" s="389"/>
      <c r="K8" s="390"/>
    </row>
    <row r="9" spans="3:11" ht="15.75" thickBot="1" x14ac:dyDescent="0.25">
      <c r="C9" s="391"/>
      <c r="D9" s="392"/>
      <c r="E9" s="392"/>
      <c r="F9" s="392"/>
      <c r="G9" s="392"/>
      <c r="H9" s="392"/>
      <c r="I9" s="392"/>
      <c r="J9" s="392"/>
      <c r="K9" s="393"/>
    </row>
    <row r="10" spans="3:11" ht="6" customHeight="1" x14ac:dyDescent="0.2">
      <c r="C10" s="187"/>
      <c r="D10" s="156"/>
      <c r="E10" s="156"/>
      <c r="F10" s="156"/>
      <c r="G10" s="156"/>
      <c r="H10" s="156"/>
      <c r="I10" s="156"/>
      <c r="J10" s="156"/>
      <c r="K10" s="188"/>
    </row>
    <row r="11" spans="3:11" ht="18.600000000000001" customHeight="1" x14ac:dyDescent="0.2">
      <c r="C11" s="187"/>
      <c r="D11" s="37" t="s">
        <v>168</v>
      </c>
      <c r="E11" s="157"/>
      <c r="F11" s="230">
        <v>2024</v>
      </c>
      <c r="G11" s="158"/>
      <c r="H11" s="230">
        <v>2023</v>
      </c>
      <c r="I11" s="154"/>
      <c r="J11" s="158" t="s">
        <v>57</v>
      </c>
      <c r="K11" s="189"/>
    </row>
    <row r="12" spans="3:11" ht="3.6" customHeight="1" x14ac:dyDescent="0.2">
      <c r="C12" s="187"/>
      <c r="D12" s="157"/>
      <c r="E12" s="157"/>
      <c r="F12" s="154"/>
      <c r="G12" s="158"/>
      <c r="H12" s="158"/>
      <c r="I12" s="154"/>
      <c r="J12" s="158"/>
      <c r="K12" s="189"/>
    </row>
    <row r="13" spans="3:11" ht="15.6" customHeight="1" x14ac:dyDescent="0.2">
      <c r="C13" s="187"/>
      <c r="D13" s="44" t="s">
        <v>20</v>
      </c>
      <c r="E13" s="154"/>
      <c r="F13" s="154"/>
      <c r="G13" s="154"/>
      <c r="H13" s="159"/>
      <c r="I13" s="154"/>
      <c r="J13" s="154"/>
      <c r="K13" s="189"/>
    </row>
    <row r="14" spans="3:11" x14ac:dyDescent="0.2">
      <c r="C14" s="187"/>
      <c r="D14" s="154" t="s">
        <v>21</v>
      </c>
      <c r="E14" s="154"/>
      <c r="F14" s="245">
        <v>34820416.280000001</v>
      </c>
      <c r="G14" s="154"/>
      <c r="H14" s="245">
        <v>66169889</v>
      </c>
      <c r="I14" s="154"/>
      <c r="J14" s="161">
        <v>1462536.8</v>
      </c>
      <c r="K14" s="189"/>
    </row>
    <row r="15" spans="3:11" x14ac:dyDescent="0.2">
      <c r="C15" s="187"/>
      <c r="D15" s="154" t="s">
        <v>240</v>
      </c>
      <c r="E15" s="154"/>
      <c r="F15" s="245">
        <v>618649859.87000012</v>
      </c>
      <c r="G15" s="154"/>
      <c r="H15" s="245">
        <v>405042821</v>
      </c>
      <c r="I15" s="154"/>
      <c r="J15" s="161"/>
      <c r="K15" s="189"/>
    </row>
    <row r="16" spans="3:11" x14ac:dyDescent="0.2">
      <c r="C16" s="187"/>
      <c r="D16" s="154" t="s">
        <v>22</v>
      </c>
      <c r="E16" s="154"/>
      <c r="F16" s="245">
        <v>2797749</v>
      </c>
      <c r="G16" s="154"/>
      <c r="H16" s="245">
        <v>2797749</v>
      </c>
      <c r="I16" s="154"/>
      <c r="J16" s="161"/>
      <c r="K16" s="189"/>
    </row>
    <row r="17" spans="3:11" x14ac:dyDescent="0.2">
      <c r="C17" s="187"/>
      <c r="D17" s="154" t="s">
        <v>43</v>
      </c>
      <c r="E17" s="154"/>
      <c r="F17" s="384">
        <v>420.46</v>
      </c>
      <c r="G17" s="154"/>
      <c r="H17" s="245">
        <v>74774</v>
      </c>
      <c r="I17" s="154"/>
      <c r="J17" s="161"/>
      <c r="K17" s="189"/>
    </row>
    <row r="18" spans="3:11" x14ac:dyDescent="0.2">
      <c r="C18" s="187"/>
      <c r="D18" s="154" t="s">
        <v>177</v>
      </c>
      <c r="E18" s="154"/>
      <c r="F18" s="245">
        <v>3248571.48</v>
      </c>
      <c r="G18" s="163"/>
      <c r="H18" s="245">
        <v>2686437</v>
      </c>
      <c r="I18" s="154"/>
      <c r="J18" s="163"/>
      <c r="K18" s="189"/>
    </row>
    <row r="19" spans="3:11" x14ac:dyDescent="0.2">
      <c r="C19" s="187"/>
      <c r="D19" s="154" t="s">
        <v>23</v>
      </c>
      <c r="E19" s="154"/>
      <c r="F19" s="245">
        <v>33584872.890000001</v>
      </c>
      <c r="G19" s="163"/>
      <c r="H19" s="245">
        <v>5817614</v>
      </c>
      <c r="I19" s="154"/>
      <c r="J19" s="163"/>
      <c r="K19" s="189"/>
    </row>
    <row r="20" spans="3:11" x14ac:dyDescent="0.2">
      <c r="C20" s="187"/>
      <c r="D20" s="154" t="s">
        <v>59</v>
      </c>
      <c r="E20" s="154"/>
      <c r="F20" s="384">
        <v>284718263.97000003</v>
      </c>
      <c r="G20" s="163"/>
      <c r="H20" s="245">
        <v>251373347</v>
      </c>
      <c r="I20" s="154"/>
      <c r="J20" s="163"/>
      <c r="K20" s="189"/>
    </row>
    <row r="21" spans="3:11" x14ac:dyDescent="0.2">
      <c r="C21" s="187"/>
      <c r="D21" s="154" t="s">
        <v>24</v>
      </c>
      <c r="E21" s="154"/>
      <c r="F21" s="245">
        <v>835443664.28999996</v>
      </c>
      <c r="G21" s="163"/>
      <c r="H21" s="245">
        <v>704603892</v>
      </c>
      <c r="I21" s="154"/>
      <c r="J21" s="163"/>
      <c r="K21" s="189"/>
    </row>
    <row r="22" spans="3:11" x14ac:dyDescent="0.2">
      <c r="C22" s="187"/>
      <c r="D22" s="154" t="s">
        <v>60</v>
      </c>
      <c r="E22" s="154"/>
      <c r="F22" s="246">
        <v>59400000</v>
      </c>
      <c r="G22" s="154"/>
      <c r="H22" s="246">
        <v>116700000</v>
      </c>
      <c r="I22" s="154"/>
      <c r="J22" s="161">
        <f>SUM(J19:J20)</f>
        <v>0</v>
      </c>
      <c r="K22" s="189"/>
    </row>
    <row r="23" spans="3:11" x14ac:dyDescent="0.2">
      <c r="C23" s="187"/>
      <c r="D23" s="122" t="s">
        <v>200</v>
      </c>
      <c r="E23" s="154"/>
      <c r="F23" s="181">
        <f>SUM(F14:F22)-1</f>
        <v>1872663817.2400002</v>
      </c>
      <c r="G23" s="154"/>
      <c r="H23" s="181">
        <f>SUM(H14:H22)</f>
        <v>1555266523</v>
      </c>
      <c r="I23" s="154"/>
      <c r="J23" s="154"/>
      <c r="K23" s="189"/>
    </row>
    <row r="24" spans="3:11" x14ac:dyDescent="0.2">
      <c r="C24" s="187"/>
      <c r="D24" s="229"/>
      <c r="E24" s="154"/>
      <c r="F24" s="285"/>
      <c r="G24" s="154"/>
      <c r="H24" s="160"/>
      <c r="I24" s="154"/>
      <c r="J24" s="154"/>
      <c r="K24" s="189"/>
    </row>
    <row r="25" spans="3:11" x14ac:dyDescent="0.2">
      <c r="C25" s="187"/>
      <c r="D25" s="37" t="s">
        <v>28</v>
      </c>
      <c r="E25" s="154"/>
      <c r="F25" s="286"/>
      <c r="G25" s="164"/>
      <c r="H25" s="165"/>
      <c r="I25" s="154"/>
      <c r="J25" s="163">
        <v>399912.37</v>
      </c>
      <c r="K25" s="189"/>
    </row>
    <row r="26" spans="3:11" x14ac:dyDescent="0.2">
      <c r="C26" s="187"/>
      <c r="D26" s="154" t="s">
        <v>25</v>
      </c>
      <c r="E26" s="162"/>
      <c r="F26" s="245">
        <v>588217688.03999996</v>
      </c>
      <c r="G26" s="154"/>
      <c r="H26" s="155">
        <v>492234080</v>
      </c>
      <c r="I26" s="154"/>
      <c r="J26" s="163"/>
      <c r="K26" s="189"/>
    </row>
    <row r="27" spans="3:11" ht="14.45" customHeight="1" x14ac:dyDescent="0.2">
      <c r="C27" s="187"/>
      <c r="D27" s="154" t="s">
        <v>183</v>
      </c>
      <c r="E27" s="154"/>
      <c r="F27" s="287">
        <v>-173422737.31</v>
      </c>
      <c r="G27" s="154"/>
      <c r="H27" s="170">
        <v>-161520213</v>
      </c>
      <c r="I27" s="154"/>
      <c r="J27" s="163"/>
      <c r="K27" s="189"/>
    </row>
    <row r="28" spans="3:11" ht="13.9" customHeight="1" x14ac:dyDescent="0.2">
      <c r="C28" s="187"/>
      <c r="D28" s="154" t="s">
        <v>180</v>
      </c>
      <c r="E28" s="154"/>
      <c r="F28" s="288">
        <v>607392.04</v>
      </c>
      <c r="G28" s="154"/>
      <c r="H28" s="238">
        <v>607392</v>
      </c>
      <c r="I28" s="154"/>
      <c r="J28" s="163"/>
      <c r="K28" s="189"/>
    </row>
    <row r="29" spans="3:11" ht="17.25" customHeight="1" x14ac:dyDescent="0.2">
      <c r="C29" s="187"/>
      <c r="D29" s="122" t="s">
        <v>201</v>
      </c>
      <c r="E29" s="166"/>
      <c r="F29" s="289">
        <f>SUM(F26:F28)</f>
        <v>415402342.76999998</v>
      </c>
      <c r="G29" s="154"/>
      <c r="H29" s="181">
        <f>SUM(H26:H28)</f>
        <v>331321259</v>
      </c>
      <c r="I29" s="154"/>
      <c r="J29" s="163"/>
      <c r="K29" s="189"/>
    </row>
    <row r="30" spans="3:11" ht="17.25" customHeight="1" x14ac:dyDescent="0.2">
      <c r="C30" s="187"/>
      <c r="D30" s="154"/>
      <c r="E30" s="154"/>
      <c r="F30" s="154"/>
      <c r="G30" s="154"/>
      <c r="H30" s="160"/>
      <c r="I30" s="154"/>
      <c r="J30" s="161">
        <f>SUM(J25:J25)</f>
        <v>399912.37</v>
      </c>
      <c r="K30" s="189"/>
    </row>
    <row r="31" spans="3:11" ht="16.149999999999999" customHeight="1" thickBot="1" x14ac:dyDescent="0.25">
      <c r="C31" s="187"/>
      <c r="D31" s="122" t="s">
        <v>35</v>
      </c>
      <c r="E31" s="154"/>
      <c r="F31" s="114">
        <f>+F23+F29</f>
        <v>2288066160.0100002</v>
      </c>
      <c r="G31" s="228"/>
      <c r="H31" s="114">
        <f>+H23+H29</f>
        <v>1886587782</v>
      </c>
      <c r="I31" s="154"/>
      <c r="J31" s="169">
        <f>+J14+J22+J30</f>
        <v>1862449.17</v>
      </c>
      <c r="K31" s="189"/>
    </row>
    <row r="32" spans="3:11" ht="10.9" customHeight="1" thickTop="1" x14ac:dyDescent="0.2">
      <c r="C32" s="187"/>
      <c r="D32" s="154"/>
      <c r="E32" s="154"/>
      <c r="F32" s="154"/>
      <c r="G32" s="154"/>
      <c r="H32" s="161"/>
      <c r="I32" s="154"/>
      <c r="J32" s="154"/>
      <c r="K32" s="189"/>
    </row>
    <row r="33" spans="3:11" ht="16.899999999999999" customHeight="1" x14ac:dyDescent="0.2">
      <c r="C33" s="187"/>
      <c r="D33" s="37" t="s">
        <v>27</v>
      </c>
      <c r="E33" s="154"/>
      <c r="F33" s="236"/>
      <c r="G33" s="163"/>
      <c r="H33" s="159"/>
      <c r="I33" s="154"/>
      <c r="J33" s="168">
        <v>-9259239.8100000005</v>
      </c>
      <c r="K33" s="189"/>
    </row>
    <row r="34" spans="3:11" ht="17.45" customHeight="1" x14ac:dyDescent="0.2">
      <c r="C34" s="187"/>
      <c r="D34" s="162" t="s">
        <v>33</v>
      </c>
      <c r="E34" s="154"/>
      <c r="F34" s="161"/>
      <c r="G34" s="154"/>
      <c r="H34" s="154"/>
      <c r="I34" s="154"/>
      <c r="J34" s="163"/>
      <c r="K34" s="189"/>
    </row>
    <row r="35" spans="3:11" ht="12.6" customHeight="1" x14ac:dyDescent="0.2">
      <c r="C35" s="190"/>
      <c r="D35" s="154" t="s">
        <v>31</v>
      </c>
      <c r="E35" s="162"/>
      <c r="F35" s="171">
        <v>44307791.300000004</v>
      </c>
      <c r="G35" s="154"/>
      <c r="H35" s="171">
        <v>12159449</v>
      </c>
      <c r="I35" s="154"/>
      <c r="J35" s="154"/>
      <c r="K35" s="189"/>
    </row>
    <row r="36" spans="3:11" ht="13.9" customHeight="1" x14ac:dyDescent="0.2">
      <c r="C36" s="190"/>
      <c r="D36" s="154" t="s">
        <v>30</v>
      </c>
      <c r="E36" s="162"/>
      <c r="F36" s="171">
        <v>93656988.579999998</v>
      </c>
      <c r="G36" s="158"/>
      <c r="H36" s="171">
        <v>50608546</v>
      </c>
      <c r="I36" s="154"/>
      <c r="J36" s="158" t="s">
        <v>57</v>
      </c>
      <c r="K36" s="189"/>
    </row>
    <row r="37" spans="3:11" ht="12.6" customHeight="1" x14ac:dyDescent="0.2">
      <c r="C37" s="190"/>
      <c r="D37" s="154" t="s">
        <v>119</v>
      </c>
      <c r="E37" s="162"/>
      <c r="F37" s="367">
        <v>298357.51</v>
      </c>
      <c r="G37" s="158"/>
      <c r="H37" s="172">
        <v>115736</v>
      </c>
      <c r="I37" s="154"/>
      <c r="J37" s="158"/>
      <c r="K37" s="189"/>
    </row>
    <row r="38" spans="3:11" ht="15" customHeight="1" x14ac:dyDescent="0.2">
      <c r="C38" s="190"/>
      <c r="D38" s="122" t="s">
        <v>198</v>
      </c>
      <c r="E38" s="154"/>
      <c r="F38" s="41">
        <f>SUM(F35:F37)+1</f>
        <v>138263138.38999999</v>
      </c>
      <c r="G38" s="163"/>
      <c r="H38" s="97">
        <f>SUM(H35:H37)</f>
        <v>62883731</v>
      </c>
      <c r="I38" s="154"/>
      <c r="J38" s="163"/>
      <c r="K38" s="189"/>
    </row>
    <row r="39" spans="3:11" ht="12" customHeight="1" x14ac:dyDescent="0.2">
      <c r="C39" s="190"/>
      <c r="D39" s="154"/>
      <c r="E39" s="154"/>
      <c r="F39" s="154"/>
      <c r="G39" s="163"/>
      <c r="H39" s="163"/>
      <c r="I39" s="154"/>
      <c r="J39" s="163"/>
      <c r="K39" s="189"/>
    </row>
    <row r="40" spans="3:11" x14ac:dyDescent="0.2">
      <c r="C40" s="190"/>
      <c r="D40" s="37" t="s">
        <v>32</v>
      </c>
      <c r="E40" s="154"/>
      <c r="F40" s="154"/>
      <c r="G40" s="163"/>
      <c r="H40" s="163"/>
      <c r="I40" s="154"/>
      <c r="J40" s="163"/>
      <c r="K40" s="189"/>
    </row>
    <row r="41" spans="3:11" x14ac:dyDescent="0.2">
      <c r="C41" s="190"/>
      <c r="D41" s="154" t="s">
        <v>29</v>
      </c>
      <c r="E41" s="162"/>
      <c r="F41" s="171">
        <v>1381832096.03</v>
      </c>
      <c r="G41" s="163"/>
      <c r="H41" s="163">
        <v>1094162310</v>
      </c>
      <c r="I41" s="154"/>
      <c r="J41" s="163"/>
      <c r="K41" s="189"/>
    </row>
    <row r="42" spans="3:11" ht="12.6" customHeight="1" x14ac:dyDescent="0.2">
      <c r="C42" s="190"/>
      <c r="D42" s="154" t="s">
        <v>153</v>
      </c>
      <c r="E42" s="162"/>
      <c r="F42" s="171">
        <v>14778864.329999998</v>
      </c>
      <c r="G42" s="163"/>
      <c r="H42" s="163">
        <v>15369255</v>
      </c>
      <c r="I42" s="154"/>
      <c r="J42" s="163"/>
      <c r="K42" s="189"/>
    </row>
    <row r="43" spans="3:11" ht="13.5" customHeight="1" x14ac:dyDescent="0.2">
      <c r="C43" s="190"/>
      <c r="D43" s="154" t="s">
        <v>154</v>
      </c>
      <c r="E43" s="162"/>
      <c r="F43" s="172">
        <v>116700000</v>
      </c>
      <c r="G43" s="163"/>
      <c r="H43" s="168">
        <v>116700000</v>
      </c>
      <c r="I43" s="154"/>
      <c r="J43" s="163"/>
      <c r="K43" s="189"/>
    </row>
    <row r="44" spans="3:11" ht="14.45" customHeight="1" x14ac:dyDescent="0.2">
      <c r="C44" s="190"/>
      <c r="D44" s="122" t="s">
        <v>187</v>
      </c>
      <c r="E44" s="154"/>
      <c r="F44" s="264">
        <f>SUM(F41:F43)</f>
        <v>1513310960.3599999</v>
      </c>
      <c r="G44" s="163"/>
      <c r="H44" s="41">
        <f>SUM(H41:H43)</f>
        <v>1226231565</v>
      </c>
      <c r="I44" s="154"/>
      <c r="J44" s="163"/>
      <c r="K44" s="189"/>
    </row>
    <row r="45" spans="3:11" ht="6.6" customHeight="1" x14ac:dyDescent="0.2">
      <c r="C45" s="190"/>
      <c r="D45" s="229"/>
      <c r="E45" s="154"/>
      <c r="F45" s="159"/>
      <c r="G45" s="163"/>
      <c r="H45" s="177"/>
      <c r="I45" s="154"/>
      <c r="J45" s="163"/>
      <c r="K45" s="189"/>
    </row>
    <row r="46" spans="3:11" ht="19.5" customHeight="1" thickBot="1" x14ac:dyDescent="0.25">
      <c r="C46" s="190"/>
      <c r="D46" s="122" t="s">
        <v>36</v>
      </c>
      <c r="E46" s="166"/>
      <c r="F46" s="179">
        <f>+F44+F38-1</f>
        <v>1651574097.75</v>
      </c>
      <c r="G46" s="163"/>
      <c r="H46" s="179">
        <f>+H38+H44</f>
        <v>1289115296</v>
      </c>
      <c r="I46" s="154"/>
      <c r="J46" s="163"/>
      <c r="K46" s="189"/>
    </row>
    <row r="47" spans="3:11" ht="10.9" customHeight="1" thickTop="1" x14ac:dyDescent="0.2">
      <c r="C47" s="190"/>
      <c r="D47" s="178"/>
      <c r="E47" s="154"/>
      <c r="F47" s="154"/>
      <c r="G47" s="161"/>
      <c r="H47" s="167"/>
      <c r="I47" s="154"/>
      <c r="J47" s="161" t="e">
        <f>+#REF!+#REF!+#REF!</f>
        <v>#REF!</v>
      </c>
      <c r="K47" s="189"/>
    </row>
    <row r="48" spans="3:11" ht="13.9" customHeight="1" x14ac:dyDescent="0.2">
      <c r="C48" s="190"/>
      <c r="D48" s="44" t="s">
        <v>188</v>
      </c>
      <c r="E48" s="154"/>
      <c r="F48" s="163"/>
      <c r="G48" s="163"/>
      <c r="H48" s="154"/>
      <c r="I48" s="154"/>
      <c r="J48" s="154"/>
      <c r="K48" s="189"/>
    </row>
    <row r="49" spans="3:11" x14ac:dyDescent="0.2">
      <c r="C49" s="190"/>
      <c r="D49" s="154" t="s">
        <v>40</v>
      </c>
      <c r="E49" s="154"/>
      <c r="F49" s="155">
        <v>94403308</v>
      </c>
      <c r="G49" s="163"/>
      <c r="H49" s="155">
        <v>94403308</v>
      </c>
      <c r="I49" s="154"/>
      <c r="J49" s="168">
        <v>53367236.979999997</v>
      </c>
      <c r="K49" s="189"/>
    </row>
    <row r="50" spans="3:11" x14ac:dyDescent="0.2">
      <c r="C50" s="190"/>
      <c r="D50" s="154" t="s">
        <v>189</v>
      </c>
      <c r="E50" s="154"/>
      <c r="F50" s="155">
        <v>563053826.85000002</v>
      </c>
      <c r="G50" s="163"/>
      <c r="H50" s="155">
        <v>494875188</v>
      </c>
      <c r="I50" s="154"/>
      <c r="J50" s="163"/>
      <c r="K50" s="189"/>
    </row>
    <row r="51" spans="3:11" x14ac:dyDescent="0.2">
      <c r="C51" s="190"/>
      <c r="D51" s="154" t="s">
        <v>34</v>
      </c>
      <c r="E51" s="154"/>
      <c r="F51" s="267">
        <v>-20965072.559999999</v>
      </c>
      <c r="G51" s="163"/>
      <c r="H51" s="233">
        <v>8193990</v>
      </c>
      <c r="I51" s="154"/>
      <c r="J51" s="163"/>
      <c r="K51" s="189"/>
    </row>
    <row r="52" spans="3:11" x14ac:dyDescent="0.2">
      <c r="C52" s="190"/>
      <c r="D52" s="122" t="s">
        <v>41</v>
      </c>
      <c r="E52" s="154"/>
      <c r="F52" s="180">
        <f>SUM(F49:F51)</f>
        <v>636492062.29000008</v>
      </c>
      <c r="G52" s="163"/>
      <c r="H52" s="271">
        <f>SUM(H49:H51)</f>
        <v>597472486</v>
      </c>
      <c r="I52" s="154"/>
      <c r="J52" s="163"/>
      <c r="K52" s="189"/>
    </row>
    <row r="53" spans="3:11" x14ac:dyDescent="0.2">
      <c r="C53" s="190"/>
      <c r="D53" s="154"/>
      <c r="E53" s="154"/>
      <c r="F53" s="163"/>
      <c r="G53" s="163"/>
      <c r="H53" s="163"/>
      <c r="I53" s="154"/>
      <c r="J53" s="154"/>
      <c r="K53" s="189"/>
    </row>
    <row r="54" spans="3:11" ht="15.75" thickBot="1" x14ac:dyDescent="0.25">
      <c r="C54" s="190"/>
      <c r="D54" s="122" t="s">
        <v>42</v>
      </c>
      <c r="E54" s="153"/>
      <c r="F54" s="114">
        <f>+F46+F52</f>
        <v>2288066160.04</v>
      </c>
      <c r="G54" s="48"/>
      <c r="H54" s="114">
        <f>+H52+H46</f>
        <v>1886587782</v>
      </c>
      <c r="I54" s="154"/>
      <c r="J54" s="169" t="e">
        <f>SUM(J47:J49)</f>
        <v>#REF!</v>
      </c>
      <c r="K54" s="189"/>
    </row>
    <row r="55" spans="3:11" ht="16.5" thickTop="1" thickBot="1" x14ac:dyDescent="0.25">
      <c r="C55" s="191"/>
      <c r="D55" s="192"/>
      <c r="E55" s="192"/>
      <c r="F55" s="192"/>
      <c r="G55" s="193"/>
      <c r="H55" s="193" t="s">
        <v>69</v>
      </c>
      <c r="I55" s="194"/>
      <c r="J55" s="194"/>
      <c r="K55" s="195"/>
    </row>
    <row r="56" spans="3:11" ht="15.75" thickTop="1" x14ac:dyDescent="0.2">
      <c r="C56" s="36"/>
      <c r="D56" s="153"/>
      <c r="E56" s="153"/>
      <c r="F56" s="290"/>
      <c r="G56" s="154"/>
      <c r="H56" s="159"/>
      <c r="I56" s="154"/>
      <c r="J56" s="168">
        <v>-5348157.34</v>
      </c>
      <c r="K56" s="154"/>
    </row>
    <row r="57" spans="3:11" x14ac:dyDescent="0.2">
      <c r="C57" s="13"/>
      <c r="D57" s="175"/>
      <c r="E57" s="173"/>
      <c r="F57" s="116"/>
      <c r="G57" s="173"/>
      <c r="H57" s="175"/>
      <c r="I57" s="173"/>
      <c r="J57" s="173"/>
      <c r="K57" s="173"/>
    </row>
    <row r="58" spans="3:11" x14ac:dyDescent="0.2">
      <c r="C58" s="13"/>
      <c r="D58" s="175"/>
      <c r="E58" s="173"/>
      <c r="F58" s="118"/>
      <c r="G58" s="173"/>
      <c r="H58" s="174"/>
      <c r="I58" s="173"/>
      <c r="J58" s="173"/>
      <c r="K58" s="173"/>
    </row>
    <row r="59" spans="3:11" x14ac:dyDescent="0.2">
      <c r="C59" s="13"/>
      <c r="D59" s="176"/>
      <c r="E59" s="173"/>
      <c r="F59" s="116"/>
      <c r="G59" s="173"/>
      <c r="H59" s="175"/>
      <c r="I59" s="173"/>
      <c r="J59" s="173"/>
      <c r="K59" s="173"/>
    </row>
    <row r="60" spans="3:11" x14ac:dyDescent="0.2">
      <c r="C60" s="13"/>
      <c r="D60" s="175"/>
      <c r="E60" s="173"/>
      <c r="F60" s="117"/>
      <c r="G60" s="173"/>
      <c r="H60" s="116"/>
      <c r="I60" s="173"/>
      <c r="J60" s="173"/>
      <c r="K60" s="173"/>
    </row>
    <row r="61" spans="3:11" x14ac:dyDescent="0.2">
      <c r="C61" s="13"/>
      <c r="D61" s="173"/>
      <c r="E61" s="173"/>
      <c r="F61" s="116"/>
      <c r="G61" s="173"/>
      <c r="H61" s="175"/>
      <c r="I61" s="173"/>
      <c r="J61" s="173"/>
      <c r="K61" s="173"/>
    </row>
    <row r="62" spans="3:11" x14ac:dyDescent="0.2">
      <c r="C62" s="13"/>
      <c r="D62" s="173"/>
      <c r="E62" s="173"/>
      <c r="F62" s="116">
        <f>+F54-F31</f>
        <v>2.9999732971191406E-2</v>
      </c>
      <c r="G62" s="173"/>
      <c r="H62" s="116">
        <f>+H54-H31</f>
        <v>0</v>
      </c>
      <c r="I62" s="173"/>
      <c r="J62" s="173"/>
      <c r="K62" s="173"/>
    </row>
    <row r="63" spans="3:11" x14ac:dyDescent="0.2">
      <c r="C63" s="13"/>
      <c r="D63" s="173"/>
      <c r="E63" s="173"/>
      <c r="F63" s="116"/>
      <c r="G63" s="173"/>
      <c r="H63" s="116"/>
      <c r="I63" s="173"/>
      <c r="J63" s="173"/>
      <c r="K63" s="173"/>
    </row>
    <row r="64" spans="3:11" x14ac:dyDescent="0.2">
      <c r="C64" s="13"/>
      <c r="D64" s="173"/>
      <c r="E64" s="173"/>
      <c r="F64" s="116"/>
      <c r="G64" s="173"/>
      <c r="H64" s="116"/>
      <c r="I64" s="173"/>
      <c r="J64" s="173"/>
      <c r="K64" s="173" t="s">
        <v>18</v>
      </c>
    </row>
    <row r="65" spans="3:11" s="2" customFormat="1" x14ac:dyDescent="0.2">
      <c r="C65" s="13"/>
      <c r="D65" s="173"/>
      <c r="E65" s="173"/>
      <c r="F65" s="116"/>
      <c r="G65" s="173"/>
      <c r="H65" s="116"/>
      <c r="I65" s="173"/>
      <c r="J65" s="173"/>
      <c r="K65" s="173"/>
    </row>
    <row r="66" spans="3:11" customFormat="1" ht="14.25" x14ac:dyDescent="0.2">
      <c r="C66" s="13"/>
      <c r="D66" s="173"/>
      <c r="E66" s="173"/>
      <c r="F66" s="116"/>
      <c r="G66" s="173"/>
      <c r="H66" s="118"/>
      <c r="I66" s="173"/>
      <c r="J66" s="173"/>
      <c r="K66" s="173"/>
    </row>
    <row r="67" spans="3:11" customFormat="1" ht="15" customHeight="1" x14ac:dyDescent="0.2">
      <c r="C67" s="13"/>
      <c r="D67" s="173"/>
      <c r="E67" s="173"/>
      <c r="F67" s="118"/>
      <c r="G67" s="173"/>
      <c r="H67" s="116"/>
      <c r="I67" s="173"/>
      <c r="J67" s="173"/>
      <c r="K67" s="173"/>
    </row>
    <row r="68" spans="3:11" s="2" customFormat="1" x14ac:dyDescent="0.2">
      <c r="C68" s="13"/>
      <c r="D68" s="173"/>
      <c r="E68" s="173"/>
      <c r="F68" s="116"/>
      <c r="G68" s="173"/>
      <c r="H68" s="175"/>
      <c r="I68" s="173"/>
      <c r="J68" s="173"/>
      <c r="K68" s="173"/>
    </row>
    <row r="69" spans="3:11" s="2" customFormat="1" x14ac:dyDescent="0.2">
      <c r="C69" s="13"/>
      <c r="D69" s="173"/>
      <c r="E69" s="173"/>
      <c r="F69" s="117"/>
      <c r="G69" s="173"/>
      <c r="H69" s="262"/>
      <c r="I69" s="173"/>
      <c r="J69" s="173"/>
      <c r="K69" s="173"/>
    </row>
    <row r="70" spans="3:11" s="2" customFormat="1" x14ac:dyDescent="0.2">
      <c r="C70" s="13"/>
      <c r="D70" s="173"/>
      <c r="E70" s="173"/>
      <c r="F70" s="116"/>
      <c r="G70" s="173"/>
      <c r="H70" s="262"/>
      <c r="I70" s="173"/>
      <c r="J70" s="173"/>
      <c r="K70" s="173"/>
    </row>
    <row r="71" spans="3:11" s="2" customFormat="1" x14ac:dyDescent="0.2">
      <c r="C71" s="13"/>
      <c r="D71" s="173"/>
      <c r="E71" s="173"/>
      <c r="F71" s="116"/>
      <c r="G71" s="173"/>
      <c r="H71" s="174"/>
      <c r="I71" s="173"/>
      <c r="J71" s="173"/>
      <c r="K71" s="173"/>
    </row>
    <row r="72" spans="3:11" x14ac:dyDescent="0.2">
      <c r="C72" s="13"/>
      <c r="D72" s="173"/>
      <c r="E72" s="173"/>
      <c r="F72" s="116"/>
      <c r="G72" s="173"/>
      <c r="H72" s="174"/>
      <c r="I72" s="173"/>
      <c r="J72" s="173"/>
      <c r="K72" s="173"/>
    </row>
    <row r="73" spans="3:11" x14ac:dyDescent="0.2">
      <c r="C73" s="13"/>
      <c r="D73" s="173"/>
      <c r="E73" s="173"/>
      <c r="F73" s="175"/>
      <c r="G73" s="173"/>
      <c r="H73" s="174"/>
      <c r="I73" s="173"/>
      <c r="J73" s="173"/>
      <c r="K73" s="173"/>
    </row>
    <row r="74" spans="3:11" x14ac:dyDescent="0.2">
      <c r="C74" s="13"/>
      <c r="D74" s="173"/>
      <c r="E74" s="173"/>
      <c r="F74" s="175"/>
      <c r="G74" s="173"/>
      <c r="H74" s="174"/>
      <c r="I74" s="173"/>
      <c r="J74" s="173"/>
      <c r="K74" s="173"/>
    </row>
    <row r="75" spans="3:11" x14ac:dyDescent="0.2">
      <c r="C75" s="13"/>
      <c r="D75" s="173"/>
      <c r="E75" s="173"/>
      <c r="F75" s="173"/>
      <c r="G75" s="173"/>
      <c r="H75" s="174"/>
      <c r="I75" s="173"/>
      <c r="J75" s="173"/>
      <c r="K75" s="173"/>
    </row>
    <row r="76" spans="3:11" x14ac:dyDescent="0.2">
      <c r="C76" s="13"/>
      <c r="D76" s="173"/>
      <c r="E76" s="173"/>
      <c r="F76" s="173"/>
      <c r="G76" s="173"/>
      <c r="H76" s="174"/>
      <c r="I76" s="173"/>
      <c r="J76" s="173"/>
      <c r="K76" s="173"/>
    </row>
    <row r="77" spans="3:11" x14ac:dyDescent="0.2">
      <c r="C77" s="13"/>
      <c r="D77" s="173"/>
      <c r="E77" s="173"/>
      <c r="F77" s="173"/>
      <c r="G77" s="173"/>
      <c r="H77" s="174"/>
      <c r="I77" s="173"/>
      <c r="J77" s="173"/>
      <c r="K77" s="173"/>
    </row>
    <row r="78" spans="3:11" x14ac:dyDescent="0.2">
      <c r="C78" s="13"/>
      <c r="D78" s="13"/>
      <c r="E78" s="13"/>
      <c r="F78" s="13"/>
      <c r="G78" s="13"/>
      <c r="H78" s="14"/>
      <c r="I78" s="13"/>
      <c r="J78" s="13"/>
      <c r="K78" s="13"/>
    </row>
    <row r="79" spans="3:11" x14ac:dyDescent="0.2">
      <c r="C79" s="13"/>
      <c r="D79" s="13"/>
      <c r="E79" s="13"/>
      <c r="F79" s="13"/>
      <c r="G79" s="13"/>
      <c r="H79" s="14"/>
      <c r="I79" s="13"/>
      <c r="J79" s="13"/>
      <c r="K79" s="13"/>
    </row>
    <row r="80" spans="3:11" x14ac:dyDescent="0.2">
      <c r="C80" s="13"/>
      <c r="D80" s="13"/>
      <c r="E80" s="13"/>
      <c r="F80" s="13"/>
      <c r="G80" s="13"/>
      <c r="H80" s="14"/>
      <c r="I80" s="13"/>
      <c r="J80" s="13"/>
      <c r="K80" s="13"/>
    </row>
    <row r="81" spans="3:11" x14ac:dyDescent="0.2">
      <c r="C81" s="13"/>
      <c r="D81" s="13"/>
      <c r="E81" s="13"/>
      <c r="F81" s="13"/>
      <c r="G81" s="13"/>
      <c r="H81" s="14"/>
      <c r="I81" s="13"/>
      <c r="J81" s="13"/>
      <c r="K81" s="13"/>
    </row>
    <row r="82" spans="3:11" x14ac:dyDescent="0.2">
      <c r="C82" s="13"/>
      <c r="D82" s="13"/>
      <c r="E82" s="13"/>
      <c r="F82" s="13"/>
      <c r="G82" s="13"/>
      <c r="H82" s="14"/>
      <c r="I82" s="13"/>
      <c r="J82" s="13"/>
      <c r="K82" s="13"/>
    </row>
    <row r="83" spans="3:11" x14ac:dyDescent="0.2">
      <c r="C83" s="13"/>
      <c r="D83" s="13"/>
      <c r="E83" s="13"/>
      <c r="F83" s="13"/>
      <c r="G83" s="13"/>
      <c r="H83" s="14"/>
      <c r="I83" s="13"/>
      <c r="J83" s="13"/>
      <c r="K83" s="13"/>
    </row>
    <row r="84" spans="3:11" x14ac:dyDescent="0.2">
      <c r="C84" s="13"/>
      <c r="D84" s="13"/>
      <c r="E84" s="13"/>
      <c r="F84" s="13"/>
      <c r="G84" s="13"/>
      <c r="H84" s="14"/>
      <c r="I84" s="13"/>
      <c r="J84" s="13"/>
      <c r="K84" s="13"/>
    </row>
    <row r="85" spans="3:11" x14ac:dyDescent="0.2">
      <c r="C85" s="13"/>
      <c r="D85" s="13"/>
      <c r="E85" s="13"/>
      <c r="F85" s="13"/>
      <c r="G85" s="13"/>
      <c r="H85" s="13"/>
      <c r="I85" s="13"/>
      <c r="J85" s="13"/>
      <c r="K85" s="13"/>
    </row>
    <row r="86" spans="3:11" x14ac:dyDescent="0.2">
      <c r="C86" s="13"/>
      <c r="D86" s="13"/>
      <c r="E86" s="13"/>
      <c r="F86" s="13"/>
      <c r="G86" s="13"/>
      <c r="H86" s="13"/>
      <c r="I86" s="13"/>
      <c r="J86" s="13"/>
      <c r="K86" s="13"/>
    </row>
    <row r="87" spans="3:11" x14ac:dyDescent="0.2">
      <c r="C87" s="13"/>
      <c r="D87" s="13"/>
      <c r="E87" s="13"/>
      <c r="F87" s="13"/>
      <c r="G87" s="13"/>
      <c r="H87" s="13"/>
      <c r="I87" s="13"/>
      <c r="J87" s="13"/>
      <c r="K87" s="13"/>
    </row>
    <row r="88" spans="3:11" x14ac:dyDescent="0.2">
      <c r="C88" s="13"/>
      <c r="D88" s="13"/>
      <c r="E88" s="13"/>
      <c r="F88" s="13"/>
      <c r="G88" s="13"/>
      <c r="H88" s="13"/>
      <c r="I88" s="13"/>
      <c r="J88" s="13"/>
      <c r="K88" s="13"/>
    </row>
    <row r="89" spans="3:11" x14ac:dyDescent="0.2">
      <c r="C89" s="13"/>
      <c r="D89" s="13"/>
      <c r="E89" s="13"/>
      <c r="F89" s="13"/>
      <c r="G89" s="13"/>
      <c r="H89" s="13"/>
      <c r="I89" s="13"/>
      <c r="J89" s="13"/>
      <c r="K89" s="13"/>
    </row>
    <row r="90" spans="3:11" x14ac:dyDescent="0.2">
      <c r="C90" s="13"/>
      <c r="D90" s="13"/>
      <c r="E90" s="13"/>
      <c r="F90" s="13"/>
      <c r="G90" s="13"/>
      <c r="H90" s="13"/>
      <c r="I90" s="13"/>
      <c r="J90" s="13"/>
      <c r="K90" s="13"/>
    </row>
    <row r="91" spans="3:11" x14ac:dyDescent="0.2">
      <c r="C91" s="13"/>
      <c r="D91" s="13"/>
      <c r="E91" s="13"/>
      <c r="F91" s="13"/>
      <c r="G91" s="13"/>
      <c r="H91" s="13"/>
      <c r="I91" s="13"/>
      <c r="J91" s="13"/>
      <c r="K91" s="13"/>
    </row>
    <row r="92" spans="3:11" x14ac:dyDescent="0.2">
      <c r="C92" s="13"/>
      <c r="D92" s="13"/>
      <c r="E92" s="13"/>
      <c r="F92" s="13"/>
      <c r="G92" s="13"/>
      <c r="H92" s="13"/>
      <c r="I92" s="13"/>
      <c r="J92" s="13"/>
      <c r="K92" s="13"/>
    </row>
    <row r="93" spans="3:11" x14ac:dyDescent="0.2">
      <c r="C93" s="13"/>
      <c r="D93" s="13"/>
      <c r="E93" s="13"/>
      <c r="F93" s="13"/>
      <c r="G93" s="13"/>
      <c r="H93" s="13"/>
      <c r="I93" s="13"/>
      <c r="J93" s="13"/>
      <c r="K93" s="13"/>
    </row>
    <row r="94" spans="3:11" x14ac:dyDescent="0.2">
      <c r="C94" s="13"/>
      <c r="D94" s="13"/>
      <c r="E94" s="13"/>
      <c r="F94" s="13"/>
      <c r="G94" s="13"/>
      <c r="H94" s="13"/>
      <c r="I94" s="13"/>
      <c r="J94" s="13"/>
      <c r="K94" s="13"/>
    </row>
    <row r="95" spans="3:11" x14ac:dyDescent="0.2">
      <c r="C95" s="13"/>
      <c r="D95" s="13"/>
      <c r="E95" s="13"/>
      <c r="F95" s="13"/>
      <c r="G95" s="13"/>
      <c r="H95" s="13"/>
      <c r="I95" s="13"/>
      <c r="J95" s="13"/>
      <c r="K95" s="13"/>
    </row>
    <row r="96" spans="3:11" x14ac:dyDescent="0.2">
      <c r="C96" s="13"/>
      <c r="D96" s="13"/>
      <c r="E96" s="13"/>
      <c r="F96" s="13"/>
      <c r="G96" s="13"/>
      <c r="H96" s="13"/>
      <c r="I96" s="13"/>
      <c r="J96" s="13"/>
      <c r="K96" s="13"/>
    </row>
    <row r="97" spans="3:11" x14ac:dyDescent="0.2">
      <c r="C97" s="13"/>
      <c r="D97" s="13"/>
      <c r="E97" s="13"/>
      <c r="F97" s="13"/>
      <c r="G97" s="13"/>
      <c r="H97" s="13"/>
      <c r="I97" s="13"/>
      <c r="J97" s="13"/>
      <c r="K97" s="13"/>
    </row>
    <row r="98" spans="3:11" x14ac:dyDescent="0.2">
      <c r="C98" s="13"/>
      <c r="D98" s="13"/>
      <c r="E98" s="13"/>
      <c r="F98" s="13"/>
      <c r="G98" s="13"/>
      <c r="H98" s="13"/>
      <c r="I98" s="13"/>
      <c r="J98" s="13"/>
      <c r="K98" s="13"/>
    </row>
    <row r="99" spans="3:11" x14ac:dyDescent="0.2">
      <c r="C99" s="13"/>
      <c r="D99" s="13"/>
      <c r="E99" s="13"/>
      <c r="F99" s="13"/>
      <c r="G99" s="13"/>
      <c r="H99" s="13"/>
      <c r="I99" s="13"/>
      <c r="J99" s="13"/>
      <c r="K99" s="13"/>
    </row>
    <row r="100" spans="3:11" x14ac:dyDescent="0.2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x14ac:dyDescent="0.2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x14ac:dyDescent="0.2"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3:11" x14ac:dyDescent="0.2"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3:11" x14ac:dyDescent="0.2"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3:11" x14ac:dyDescent="0.2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3:11" x14ac:dyDescent="0.2"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3:11" x14ac:dyDescent="0.2"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3:11" x14ac:dyDescent="0.2"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3:11" x14ac:dyDescent="0.2"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3:11" x14ac:dyDescent="0.2"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3:11" x14ac:dyDescent="0.2"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3:11" x14ac:dyDescent="0.2"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3:11" x14ac:dyDescent="0.2"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3:11" x14ac:dyDescent="0.2"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3:11" x14ac:dyDescent="0.2"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3:11" x14ac:dyDescent="0.2"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3:11" x14ac:dyDescent="0.2"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3:11" x14ac:dyDescent="0.2"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3:11" x14ac:dyDescent="0.2"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3:11" x14ac:dyDescent="0.2"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3:11" x14ac:dyDescent="0.2"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3:11" x14ac:dyDescent="0.2"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3:11" x14ac:dyDescent="0.2"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3:11" x14ac:dyDescent="0.2"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3:11" x14ac:dyDescent="0.2"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3:11" x14ac:dyDescent="0.2"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3:11" x14ac:dyDescent="0.2"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3:11" x14ac:dyDescent="0.2"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3:11" x14ac:dyDescent="0.2"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3:11" x14ac:dyDescent="0.2"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3:11" x14ac:dyDescent="0.2"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3:11" x14ac:dyDescent="0.2"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3:11" x14ac:dyDescent="0.2"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3:11" x14ac:dyDescent="0.2"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3:11" x14ac:dyDescent="0.2"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3:11" x14ac:dyDescent="0.2"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3:11" x14ac:dyDescent="0.2"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3:11" x14ac:dyDescent="0.2"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3:11" x14ac:dyDescent="0.2"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3:11" x14ac:dyDescent="0.2"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3:11" x14ac:dyDescent="0.2"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3:11" x14ac:dyDescent="0.2"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3:11" x14ac:dyDescent="0.2"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3:11" x14ac:dyDescent="0.2"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3:11" x14ac:dyDescent="0.2"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3:11" x14ac:dyDescent="0.2"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3:11" x14ac:dyDescent="0.2"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3:11" x14ac:dyDescent="0.2"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3:11" x14ac:dyDescent="0.2"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3:11" x14ac:dyDescent="0.2"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3:11" x14ac:dyDescent="0.2"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3:11" x14ac:dyDescent="0.2">
      <c r="C152" s="13"/>
      <c r="D152" s="13"/>
      <c r="E152" s="13"/>
      <c r="F152" s="13"/>
      <c r="G152" s="13"/>
      <c r="H152" s="13"/>
      <c r="I152" s="13"/>
      <c r="J152" s="13"/>
      <c r="K152" s="13"/>
    </row>
  </sheetData>
  <mergeCells count="6"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 tint="-0.249977111117893"/>
  </sheetPr>
  <dimension ref="A2:J183"/>
  <sheetViews>
    <sheetView zoomScaleNormal="100" zoomScaleSheetLayoutView="75" workbookViewId="0">
      <selection activeCell="K17" sqref="K17"/>
    </sheetView>
  </sheetViews>
  <sheetFormatPr baseColWidth="10" defaultRowHeight="14.25" x14ac:dyDescent="0.2"/>
  <cols>
    <col min="1" max="1" width="3.85546875" style="10" customWidth="1"/>
    <col min="2" max="2" width="3.42578125" style="10" customWidth="1"/>
    <col min="3" max="3" width="5.140625" style="10" customWidth="1"/>
    <col min="4" max="4" width="18.28515625" style="10" customWidth="1"/>
    <col min="5" max="5" width="28.7109375" style="10" customWidth="1"/>
    <col min="6" max="6" width="20.140625" style="10" customWidth="1"/>
    <col min="7" max="7" width="19.85546875" style="10" customWidth="1"/>
    <col min="8" max="8" width="24.28515625" style="10" customWidth="1"/>
    <col min="9" max="9" width="20.140625" style="10" customWidth="1"/>
    <col min="10" max="10" width="16" style="10" customWidth="1"/>
    <col min="11" max="16384" width="11.42578125" style="10"/>
  </cols>
  <sheetData>
    <row r="2" spans="2:10" x14ac:dyDescent="0.2">
      <c r="B2" s="292"/>
      <c r="C2" s="293"/>
      <c r="D2" s="293"/>
      <c r="E2" s="293"/>
      <c r="F2" s="293"/>
      <c r="G2" s="293"/>
      <c r="H2" s="293"/>
      <c r="I2" s="293"/>
      <c r="J2" s="294"/>
    </row>
    <row r="3" spans="2:10" x14ac:dyDescent="0.2">
      <c r="B3" s="295"/>
      <c r="C3" s="24"/>
      <c r="D3" s="24"/>
      <c r="E3" s="24"/>
      <c r="F3" s="24"/>
      <c r="G3" s="24"/>
      <c r="H3" s="24"/>
      <c r="I3" s="24"/>
      <c r="J3" s="296"/>
    </row>
    <row r="4" spans="2:10" x14ac:dyDescent="0.2">
      <c r="B4" s="295"/>
      <c r="C4" s="24"/>
      <c r="D4" s="24"/>
      <c r="E4" s="24"/>
      <c r="F4" s="24"/>
      <c r="G4" s="24"/>
      <c r="H4" s="24"/>
      <c r="I4" s="24"/>
      <c r="J4" s="296"/>
    </row>
    <row r="5" spans="2:10" x14ac:dyDescent="0.2">
      <c r="B5" s="295"/>
      <c r="C5" s="24"/>
      <c r="D5" s="24"/>
      <c r="E5" s="24"/>
      <c r="F5" s="24"/>
      <c r="G5" s="24"/>
      <c r="H5" s="24"/>
      <c r="I5" s="24"/>
      <c r="J5" s="296"/>
    </row>
    <row r="6" spans="2:10" x14ac:dyDescent="0.2">
      <c r="B6" s="295"/>
      <c r="C6" s="385"/>
      <c r="D6" s="385"/>
      <c r="E6" s="385"/>
      <c r="F6" s="385"/>
      <c r="G6" s="385"/>
      <c r="H6" s="385"/>
      <c r="I6" s="385"/>
      <c r="J6" s="399"/>
    </row>
    <row r="7" spans="2:10" x14ac:dyDescent="0.2">
      <c r="B7" s="295"/>
      <c r="C7" s="385" t="s">
        <v>94</v>
      </c>
      <c r="D7" s="385"/>
      <c r="E7" s="385"/>
      <c r="F7" s="385"/>
      <c r="G7" s="385"/>
      <c r="H7" s="385"/>
      <c r="I7" s="385"/>
      <c r="J7" s="399"/>
    </row>
    <row r="8" spans="2:10" x14ac:dyDescent="0.2">
      <c r="B8" s="295"/>
      <c r="C8" s="385" t="str">
        <f>+RESULTADOS!B10</f>
        <v>DEL 01 DE ENERO AL 29 DE FEBRERO 2024</v>
      </c>
      <c r="D8" s="385"/>
      <c r="E8" s="385"/>
      <c r="F8" s="385"/>
      <c r="G8" s="385"/>
      <c r="H8" s="385"/>
      <c r="I8" s="385"/>
      <c r="J8" s="399"/>
    </row>
    <row r="9" spans="2:10" x14ac:dyDescent="0.2">
      <c r="B9" s="295"/>
      <c r="C9" s="385" t="str">
        <f>+'SITUACION '!C8:K8</f>
        <v>(Valores en RD$)</v>
      </c>
      <c r="D9" s="385"/>
      <c r="E9" s="385"/>
      <c r="F9" s="385"/>
      <c r="G9" s="385"/>
      <c r="H9" s="385"/>
      <c r="I9" s="385"/>
      <c r="J9" s="399"/>
    </row>
    <row r="10" spans="2:10" x14ac:dyDescent="0.2">
      <c r="B10" s="295"/>
      <c r="C10" s="24"/>
      <c r="D10" s="24"/>
      <c r="E10" s="24"/>
      <c r="F10" s="24"/>
      <c r="G10" s="24"/>
      <c r="H10" s="24"/>
      <c r="I10" s="24"/>
      <c r="J10" s="296"/>
    </row>
    <row r="11" spans="2:10" x14ac:dyDescent="0.2">
      <c r="B11" s="312"/>
      <c r="C11" s="313"/>
      <c r="D11" s="313"/>
      <c r="E11" s="313"/>
      <c r="F11" s="313"/>
      <c r="G11" s="313"/>
      <c r="H11" s="313"/>
      <c r="I11" s="313"/>
      <c r="J11" s="314"/>
    </row>
    <row r="12" spans="2:10" x14ac:dyDescent="0.2">
      <c r="B12" s="109"/>
      <c r="C12" s="58"/>
      <c r="D12" s="56"/>
      <c r="E12" s="56"/>
      <c r="F12" s="56"/>
      <c r="G12" s="56"/>
      <c r="H12" s="56"/>
      <c r="I12" s="56"/>
      <c r="J12" s="297"/>
    </row>
    <row r="13" spans="2:10" x14ac:dyDescent="0.2">
      <c r="B13" s="109"/>
      <c r="C13" s="53" t="s">
        <v>112</v>
      </c>
      <c r="D13" s="54" t="s">
        <v>5</v>
      </c>
      <c r="E13" s="54"/>
      <c r="F13" s="55"/>
      <c r="G13" s="56"/>
      <c r="H13" s="56"/>
      <c r="I13" s="56"/>
      <c r="J13" s="297"/>
    </row>
    <row r="14" spans="2:10" x14ac:dyDescent="0.2">
      <c r="B14" s="109"/>
      <c r="C14" s="53"/>
      <c r="D14" s="54"/>
      <c r="E14" s="54"/>
      <c r="F14" s="55"/>
      <c r="G14" s="56"/>
      <c r="H14" s="56"/>
      <c r="I14" s="56"/>
      <c r="J14" s="297"/>
    </row>
    <row r="15" spans="2:10" x14ac:dyDescent="0.2">
      <c r="B15" s="109"/>
      <c r="C15" s="58"/>
      <c r="D15" s="56" t="s">
        <v>268</v>
      </c>
      <c r="E15" s="56"/>
      <c r="F15" s="56"/>
      <c r="G15" s="56"/>
      <c r="H15" s="56"/>
      <c r="I15" s="56"/>
      <c r="J15" s="297"/>
    </row>
    <row r="16" spans="2:10" x14ac:dyDescent="0.2">
      <c r="B16" s="109"/>
      <c r="C16" s="58"/>
      <c r="D16" s="56" t="s">
        <v>102</v>
      </c>
      <c r="E16" s="56"/>
      <c r="F16" s="56"/>
      <c r="G16" s="56"/>
      <c r="H16" s="56"/>
      <c r="I16" s="56"/>
      <c r="J16" s="297"/>
    </row>
    <row r="17" spans="2:10" x14ac:dyDescent="0.2">
      <c r="B17" s="109"/>
      <c r="C17" s="58"/>
      <c r="D17" s="56" t="s">
        <v>99</v>
      </c>
      <c r="E17" s="56"/>
      <c r="F17" s="56"/>
      <c r="G17" s="56"/>
      <c r="H17" s="56"/>
      <c r="I17" s="56"/>
      <c r="J17" s="297"/>
    </row>
    <row r="18" spans="2:10" x14ac:dyDescent="0.2">
      <c r="B18" s="109"/>
      <c r="C18" s="58"/>
      <c r="D18" s="56"/>
      <c r="E18" s="56"/>
      <c r="F18" s="56"/>
      <c r="G18" s="56"/>
      <c r="H18" s="56"/>
      <c r="I18" s="56"/>
      <c r="J18" s="297"/>
    </row>
    <row r="19" spans="2:10" ht="13.15" customHeight="1" x14ac:dyDescent="0.2">
      <c r="B19" s="109"/>
      <c r="C19" s="59"/>
      <c r="D19" s="60" t="s">
        <v>67</v>
      </c>
      <c r="E19" s="60"/>
      <c r="F19" s="56"/>
      <c r="G19" s="316"/>
      <c r="H19" s="45"/>
      <c r="I19" s="56"/>
      <c r="J19" s="297"/>
    </row>
    <row r="20" spans="2:10" hidden="1" x14ac:dyDescent="0.2">
      <c r="B20" s="109"/>
      <c r="C20" s="59"/>
      <c r="D20" s="56" t="s">
        <v>66</v>
      </c>
      <c r="E20" s="60"/>
      <c r="F20" s="56"/>
      <c r="G20" s="241">
        <v>0</v>
      </c>
      <c r="H20" s="45"/>
      <c r="I20" s="56"/>
      <c r="J20" s="297"/>
    </row>
    <row r="21" spans="2:10" x14ac:dyDescent="0.2">
      <c r="B21" s="109"/>
      <c r="C21" s="59"/>
      <c r="D21" s="56" t="s">
        <v>136</v>
      </c>
      <c r="E21" s="56"/>
      <c r="F21" s="56"/>
      <c r="G21" s="241">
        <v>100000</v>
      </c>
      <c r="H21" s="241"/>
      <c r="I21" s="316"/>
      <c r="J21" s="297"/>
    </row>
    <row r="22" spans="2:10" x14ac:dyDescent="0.2">
      <c r="B22" s="109"/>
      <c r="C22" s="59"/>
      <c r="D22" s="56" t="s">
        <v>159</v>
      </c>
      <c r="E22" s="51"/>
      <c r="F22" s="56"/>
      <c r="G22" s="248">
        <v>50000</v>
      </c>
      <c r="H22" s="248">
        <f>SUM(G20:G22)</f>
        <v>150000</v>
      </c>
      <c r="I22" s="316"/>
      <c r="J22" s="297"/>
    </row>
    <row r="23" spans="2:10" x14ac:dyDescent="0.2">
      <c r="B23" s="109"/>
      <c r="C23" s="59"/>
      <c r="D23" s="51"/>
      <c r="E23" s="51"/>
      <c r="F23" s="51"/>
      <c r="G23" s="273"/>
      <c r="H23" s="241"/>
      <c r="I23" s="316"/>
      <c r="J23" s="297"/>
    </row>
    <row r="24" spans="2:10" x14ac:dyDescent="0.2">
      <c r="B24" s="109"/>
      <c r="C24" s="59"/>
      <c r="D24" s="60" t="s">
        <v>96</v>
      </c>
      <c r="E24" s="60"/>
      <c r="F24" s="45"/>
      <c r="G24" s="273"/>
      <c r="H24" s="241"/>
      <c r="I24" s="316"/>
      <c r="J24" s="297"/>
    </row>
    <row r="25" spans="2:10" x14ac:dyDescent="0.2">
      <c r="B25" s="109"/>
      <c r="C25" s="59"/>
      <c r="D25" s="56" t="s">
        <v>97</v>
      </c>
      <c r="E25" s="56"/>
      <c r="F25" s="56"/>
      <c r="G25" s="318">
        <v>30247905.59</v>
      </c>
      <c r="H25" s="273"/>
      <c r="I25" s="273"/>
      <c r="J25" s="297"/>
    </row>
    <row r="26" spans="2:10" x14ac:dyDescent="0.2">
      <c r="B26" s="109"/>
      <c r="C26" s="59"/>
      <c r="D26" s="56" t="s">
        <v>98</v>
      </c>
      <c r="E26" s="56"/>
      <c r="F26" s="51"/>
      <c r="G26" s="241">
        <v>700135.61</v>
      </c>
      <c r="H26" s="273"/>
      <c r="I26" s="273"/>
      <c r="J26" s="297"/>
    </row>
    <row r="27" spans="2:10" x14ac:dyDescent="0.2">
      <c r="B27" s="109"/>
      <c r="C27" s="59"/>
      <c r="D27" s="56" t="s">
        <v>107</v>
      </c>
      <c r="E27" s="51"/>
      <c r="F27" s="51"/>
      <c r="G27" s="241">
        <v>926040.82</v>
      </c>
      <c r="H27" s="241"/>
      <c r="I27" s="316"/>
      <c r="J27" s="297"/>
    </row>
    <row r="28" spans="2:10" x14ac:dyDescent="0.2">
      <c r="B28" s="109"/>
      <c r="C28" s="59"/>
      <c r="D28" s="56" t="s">
        <v>108</v>
      </c>
      <c r="E28" s="56"/>
      <c r="F28" s="51"/>
      <c r="G28" s="241">
        <v>641033.92000000004</v>
      </c>
      <c r="H28" s="241"/>
      <c r="I28" s="316"/>
      <c r="J28" s="297"/>
    </row>
    <row r="29" spans="2:10" x14ac:dyDescent="0.2">
      <c r="B29" s="109"/>
      <c r="C29" s="59"/>
      <c r="D29" s="56" t="s">
        <v>259</v>
      </c>
      <c r="F29" s="51"/>
      <c r="G29" s="248">
        <v>2155300.34</v>
      </c>
      <c r="H29" s="248">
        <f>SUM(G25:G29)</f>
        <v>34670416.280000001</v>
      </c>
      <c r="I29" s="316"/>
      <c r="J29" s="297"/>
    </row>
    <row r="30" spans="2:10" x14ac:dyDescent="0.2">
      <c r="B30" s="109"/>
      <c r="C30" s="59"/>
      <c r="D30" s="56"/>
      <c r="E30" s="56"/>
      <c r="F30" s="51"/>
      <c r="G30" s="241"/>
      <c r="H30" s="241"/>
      <c r="I30" s="316"/>
      <c r="J30" s="297"/>
    </row>
    <row r="31" spans="2:10" ht="15" thickBot="1" x14ac:dyDescent="0.25">
      <c r="B31" s="109"/>
      <c r="C31" s="59"/>
      <c r="D31" s="56"/>
      <c r="E31" s="56"/>
      <c r="F31" s="51"/>
      <c r="G31" s="241"/>
      <c r="H31" s="319">
        <f>+H29+H22</f>
        <v>34820416.280000001</v>
      </c>
      <c r="I31" s="316"/>
      <c r="J31" s="297"/>
    </row>
    <row r="32" spans="2:10" ht="15" thickTop="1" x14ac:dyDescent="0.2">
      <c r="B32" s="109"/>
      <c r="C32" s="59"/>
      <c r="D32" s="56"/>
      <c r="E32" s="56"/>
      <c r="F32" s="51"/>
      <c r="G32" s="241"/>
      <c r="H32" s="241"/>
      <c r="I32" s="316"/>
      <c r="J32" s="297"/>
    </row>
    <row r="33" spans="2:10" x14ac:dyDescent="0.2">
      <c r="B33" s="109"/>
      <c r="C33" s="59"/>
      <c r="D33" s="56" t="s">
        <v>150</v>
      </c>
      <c r="E33" s="56"/>
      <c r="F33" s="56"/>
      <c r="G33" s="241">
        <v>1436015.42</v>
      </c>
      <c r="H33" s="241"/>
      <c r="I33" s="241"/>
      <c r="J33" s="297"/>
    </row>
    <row r="34" spans="2:10" x14ac:dyDescent="0.2">
      <c r="B34" s="109"/>
      <c r="C34" s="59"/>
      <c r="D34" s="56" t="s">
        <v>55</v>
      </c>
      <c r="E34" s="56"/>
      <c r="F34" s="56"/>
      <c r="G34" s="241">
        <v>390783813.05000001</v>
      </c>
      <c r="H34" s="273"/>
      <c r="I34" s="241"/>
      <c r="J34" s="297"/>
    </row>
    <row r="35" spans="2:10" x14ac:dyDescent="0.2">
      <c r="B35" s="109"/>
      <c r="C35" s="59"/>
      <c r="D35" s="56" t="s">
        <v>134</v>
      </c>
      <c r="E35" s="56"/>
      <c r="F35" s="56"/>
      <c r="G35" s="241">
        <v>1651925.91</v>
      </c>
      <c r="H35" s="241"/>
      <c r="I35" s="241"/>
      <c r="J35" s="297"/>
    </row>
    <row r="36" spans="2:10" x14ac:dyDescent="0.2">
      <c r="B36" s="109"/>
      <c r="C36" s="59"/>
      <c r="D36" s="56" t="s">
        <v>133</v>
      </c>
      <c r="E36" s="4"/>
      <c r="F36" s="56"/>
      <c r="G36" s="241">
        <v>553995.77</v>
      </c>
      <c r="H36" s="241"/>
      <c r="I36" s="241"/>
      <c r="J36" s="298"/>
    </row>
    <row r="37" spans="2:10" x14ac:dyDescent="0.2">
      <c r="B37" s="109"/>
      <c r="C37" s="59"/>
      <c r="D37" s="56" t="s">
        <v>64</v>
      </c>
      <c r="E37" s="51"/>
      <c r="F37" s="56"/>
      <c r="G37" s="241">
        <v>319273.67</v>
      </c>
      <c r="H37" s="241"/>
      <c r="I37" s="241"/>
      <c r="J37" s="298"/>
    </row>
    <row r="38" spans="2:10" x14ac:dyDescent="0.2">
      <c r="B38" s="109"/>
      <c r="C38" s="59"/>
      <c r="D38" s="56" t="s">
        <v>258</v>
      </c>
      <c r="E38" s="362"/>
      <c r="F38" s="362"/>
      <c r="G38" s="248">
        <v>108902.16</v>
      </c>
      <c r="H38" s="248">
        <f>SUM(G33:G38)-1</f>
        <v>394853924.98000008</v>
      </c>
      <c r="I38" s="241"/>
      <c r="J38" s="297"/>
    </row>
    <row r="39" spans="2:10" hidden="1" x14ac:dyDescent="0.2">
      <c r="B39" s="109"/>
      <c r="C39" s="59"/>
      <c r="D39" s="56" t="s">
        <v>63</v>
      </c>
      <c r="E39" s="51"/>
      <c r="F39" s="56"/>
      <c r="G39" s="248">
        <v>0</v>
      </c>
      <c r="H39" s="248">
        <v>0</v>
      </c>
      <c r="I39" s="241"/>
      <c r="J39" s="297"/>
    </row>
    <row r="40" spans="2:10" x14ac:dyDescent="0.2">
      <c r="B40" s="109"/>
      <c r="C40" s="59"/>
      <c r="D40" s="4"/>
      <c r="E40" s="51"/>
      <c r="F40" s="56"/>
      <c r="G40" s="241"/>
      <c r="H40" s="241"/>
      <c r="I40" s="241"/>
      <c r="J40" s="297"/>
    </row>
    <row r="41" spans="2:10" x14ac:dyDescent="0.2">
      <c r="B41" s="109"/>
      <c r="C41" s="59"/>
      <c r="D41" s="60" t="s">
        <v>137</v>
      </c>
      <c r="E41" s="60"/>
      <c r="F41" s="51"/>
      <c r="G41" s="241"/>
      <c r="H41" s="241"/>
      <c r="I41" s="241"/>
      <c r="J41" s="297"/>
    </row>
    <row r="42" spans="2:10" hidden="1" x14ac:dyDescent="0.2">
      <c r="B42" s="109"/>
      <c r="C42" s="59"/>
      <c r="D42" s="51" t="s">
        <v>139</v>
      </c>
      <c r="E42" s="51"/>
      <c r="F42" s="51"/>
      <c r="G42" s="241">
        <v>0</v>
      </c>
      <c r="H42" s="241"/>
      <c r="I42" s="241"/>
      <c r="J42" s="297"/>
    </row>
    <row r="43" spans="2:10" x14ac:dyDescent="0.2">
      <c r="B43" s="109"/>
      <c r="C43" s="59"/>
      <c r="D43" s="51" t="s">
        <v>149</v>
      </c>
      <c r="E43" s="51"/>
      <c r="F43" s="51"/>
      <c r="G43" s="241">
        <v>2347876.04</v>
      </c>
      <c r="H43" s="241"/>
      <c r="I43" s="273"/>
      <c r="J43" s="297"/>
    </row>
    <row r="44" spans="2:10" x14ac:dyDescent="0.2">
      <c r="B44" s="109"/>
      <c r="C44" s="59"/>
      <c r="D44" s="51" t="s">
        <v>138</v>
      </c>
      <c r="E44" s="51"/>
      <c r="F44" s="51"/>
      <c r="G44" s="248">
        <v>221448058.84999999</v>
      </c>
      <c r="H44" s="248">
        <f>SUM(G43:G44)</f>
        <v>223795934.88999999</v>
      </c>
      <c r="I44" s="273"/>
      <c r="J44" s="297"/>
    </row>
    <row r="45" spans="2:10" x14ac:dyDescent="0.2">
      <c r="B45" s="109"/>
      <c r="C45" s="59"/>
      <c r="D45" s="4"/>
      <c r="E45" s="51"/>
      <c r="F45" s="51"/>
      <c r="G45" s="241" t="s">
        <v>140</v>
      </c>
      <c r="H45" s="241"/>
      <c r="I45" s="273"/>
      <c r="J45" s="297"/>
    </row>
    <row r="46" spans="2:10" ht="15" thickBot="1" x14ac:dyDescent="0.25">
      <c r="B46" s="109"/>
      <c r="C46" s="58"/>
      <c r="D46" s="56"/>
      <c r="E46" s="56"/>
      <c r="F46" s="56"/>
      <c r="G46" s="316"/>
      <c r="H46" s="319">
        <f>+H44+H38</f>
        <v>618649859.87000012</v>
      </c>
      <c r="I46" s="273"/>
      <c r="J46" s="297"/>
    </row>
    <row r="47" spans="2:10" ht="15" thickTop="1" x14ac:dyDescent="0.2">
      <c r="B47" s="109"/>
      <c r="C47" s="58"/>
      <c r="D47" s="56"/>
      <c r="E47" s="56"/>
      <c r="F47" s="56"/>
      <c r="G47" s="316"/>
      <c r="H47" s="317"/>
      <c r="I47" s="273"/>
      <c r="J47" s="297"/>
    </row>
    <row r="48" spans="2:10" x14ac:dyDescent="0.2">
      <c r="B48" s="109"/>
      <c r="C48" s="53" t="s">
        <v>175</v>
      </c>
      <c r="D48" s="54" t="s">
        <v>122</v>
      </c>
      <c r="E48" s="54"/>
      <c r="F48" s="56"/>
      <c r="G48" s="316"/>
      <c r="H48" s="317"/>
      <c r="I48" s="273"/>
      <c r="J48" s="297"/>
    </row>
    <row r="49" spans="2:10" ht="10.5" customHeight="1" x14ac:dyDescent="0.2">
      <c r="B49" s="109"/>
      <c r="C49" s="53"/>
      <c r="D49" s="54"/>
      <c r="E49" s="54"/>
      <c r="F49" s="56"/>
      <c r="G49" s="241"/>
      <c r="H49" s="320"/>
      <c r="I49" s="273"/>
      <c r="J49" s="298"/>
    </row>
    <row r="50" spans="2:10" x14ac:dyDescent="0.2">
      <c r="B50" s="109"/>
      <c r="C50" s="53"/>
      <c r="D50" s="56" t="s">
        <v>115</v>
      </c>
      <c r="E50" s="56"/>
      <c r="F50" s="56"/>
      <c r="G50" s="241"/>
      <c r="H50" s="248">
        <v>2797749.18</v>
      </c>
      <c r="I50" s="273"/>
      <c r="J50" s="297"/>
    </row>
    <row r="51" spans="2:10" hidden="1" x14ac:dyDescent="0.2">
      <c r="B51" s="109"/>
      <c r="C51" s="53"/>
      <c r="D51" s="56" t="s">
        <v>9</v>
      </c>
      <c r="E51" s="56"/>
      <c r="F51" s="56"/>
      <c r="G51" s="241"/>
      <c r="H51" s="248">
        <v>0</v>
      </c>
      <c r="I51" s="273"/>
      <c r="J51" s="297"/>
    </row>
    <row r="52" spans="2:10" ht="15" thickBot="1" x14ac:dyDescent="0.25">
      <c r="B52" s="109"/>
      <c r="C52" s="53"/>
      <c r="D52" s="56"/>
      <c r="E52" s="56"/>
      <c r="F52" s="56"/>
      <c r="G52" s="241"/>
      <c r="H52" s="319">
        <f>SUM(H50:H51)</f>
        <v>2797749.18</v>
      </c>
      <c r="I52" s="241"/>
      <c r="J52" s="297"/>
    </row>
    <row r="53" spans="2:10" ht="14.25" customHeight="1" thickTop="1" x14ac:dyDescent="0.2">
      <c r="B53" s="109"/>
      <c r="C53" s="53" t="s">
        <v>176</v>
      </c>
      <c r="D53" s="54" t="s">
        <v>116</v>
      </c>
      <c r="E53" s="54"/>
      <c r="F53" s="56"/>
      <c r="G53" s="316"/>
      <c r="H53" s="317"/>
      <c r="I53" s="316"/>
      <c r="J53" s="297"/>
    </row>
    <row r="54" spans="2:10" ht="13.5" customHeight="1" x14ac:dyDescent="0.2">
      <c r="B54" s="109"/>
      <c r="C54" s="58"/>
      <c r="D54" s="56"/>
      <c r="E54" s="56"/>
      <c r="F54" s="56"/>
      <c r="G54" s="316"/>
      <c r="H54" s="317"/>
      <c r="I54" s="241"/>
      <c r="J54" s="297"/>
    </row>
    <row r="55" spans="2:10" hidden="1" x14ac:dyDescent="0.2">
      <c r="B55" s="109"/>
      <c r="C55" s="58"/>
      <c r="D55" s="56" t="s">
        <v>118</v>
      </c>
      <c r="E55" s="56"/>
      <c r="F55" s="56"/>
      <c r="G55" s="316"/>
      <c r="H55" s="239"/>
      <c r="I55" s="316"/>
      <c r="J55" s="297"/>
    </row>
    <row r="56" spans="2:10" x14ac:dyDescent="0.2">
      <c r="B56" s="109"/>
      <c r="C56" s="58"/>
      <c r="D56" s="56" t="s">
        <v>142</v>
      </c>
      <c r="E56" s="56"/>
      <c r="F56" s="56"/>
      <c r="G56" s="316"/>
      <c r="H56" s="239">
        <v>3346886.8</v>
      </c>
      <c r="I56" s="316"/>
      <c r="J56" s="297"/>
    </row>
    <row r="57" spans="2:10" x14ac:dyDescent="0.2">
      <c r="B57" s="109"/>
      <c r="C57" s="58"/>
      <c r="D57" s="56" t="s">
        <v>197</v>
      </c>
      <c r="E57" s="56"/>
      <c r="F57" s="56"/>
      <c r="G57" s="316"/>
      <c r="H57" s="239">
        <v>30237986.09</v>
      </c>
      <c r="I57" s="316"/>
      <c r="J57" s="297"/>
    </row>
    <row r="58" spans="2:10" ht="15" thickBot="1" x14ac:dyDescent="0.25">
      <c r="B58" s="109"/>
      <c r="C58" s="58"/>
      <c r="D58" s="56"/>
      <c r="E58" s="56"/>
      <c r="F58" s="56"/>
      <c r="G58" s="316"/>
      <c r="H58" s="368">
        <f>SUM(H56:H57)</f>
        <v>33584872.890000001</v>
      </c>
      <c r="I58" s="316"/>
      <c r="J58" s="297"/>
    </row>
    <row r="59" spans="2:10" ht="17.25" customHeight="1" thickTop="1" x14ac:dyDescent="0.2">
      <c r="B59" s="109"/>
      <c r="C59" s="53"/>
      <c r="D59" s="61"/>
      <c r="E59" s="54"/>
      <c r="F59" s="51"/>
      <c r="G59" s="321"/>
      <c r="H59" s="322"/>
      <c r="I59" s="323"/>
      <c r="J59" s="297"/>
    </row>
    <row r="60" spans="2:10" ht="12" customHeight="1" x14ac:dyDescent="0.2">
      <c r="B60" s="109"/>
      <c r="C60" s="53"/>
      <c r="D60" s="54"/>
      <c r="E60" s="54"/>
      <c r="F60" s="51"/>
      <c r="G60" s="321"/>
      <c r="H60" s="322"/>
      <c r="I60" s="323"/>
      <c r="J60" s="297"/>
    </row>
    <row r="61" spans="2:10" x14ac:dyDescent="0.2">
      <c r="B61" s="109"/>
      <c r="C61" s="58"/>
      <c r="D61" s="54" t="s">
        <v>87</v>
      </c>
      <c r="E61" s="54"/>
      <c r="F61" s="103"/>
      <c r="G61" s="241"/>
      <c r="H61" s="324"/>
      <c r="I61" s="316"/>
      <c r="J61" s="297"/>
    </row>
    <row r="62" spans="2:10" x14ac:dyDescent="0.2">
      <c r="B62" s="109"/>
      <c r="C62" s="58"/>
      <c r="D62" s="56"/>
      <c r="E62" s="56"/>
      <c r="F62" s="45"/>
      <c r="G62" s="316"/>
      <c r="H62" s="273"/>
      <c r="I62" s="325"/>
      <c r="J62" s="297"/>
    </row>
    <row r="63" spans="2:10" ht="21.75" customHeight="1" x14ac:dyDescent="0.2">
      <c r="B63" s="109"/>
      <c r="C63" s="53" t="s">
        <v>178</v>
      </c>
      <c r="D63" s="64" t="s">
        <v>264</v>
      </c>
      <c r="E63" s="64"/>
      <c r="F63" s="56"/>
      <c r="G63" s="316"/>
      <c r="H63" s="241"/>
      <c r="I63" s="325"/>
      <c r="J63" s="297"/>
    </row>
    <row r="64" spans="2:10" x14ac:dyDescent="0.2">
      <c r="B64" s="109"/>
      <c r="C64" s="58"/>
      <c r="D64" s="56"/>
      <c r="E64" s="56"/>
      <c r="F64" s="56"/>
      <c r="G64" s="316"/>
      <c r="H64" s="316"/>
      <c r="I64" s="316"/>
      <c r="J64" s="297"/>
    </row>
    <row r="65" spans="1:10" x14ac:dyDescent="0.2">
      <c r="B65" s="109"/>
      <c r="C65" s="105"/>
      <c r="D65" s="397" t="s">
        <v>168</v>
      </c>
      <c r="E65" s="282"/>
      <c r="F65" s="106"/>
      <c r="G65" s="395" t="s">
        <v>169</v>
      </c>
      <c r="H65" s="326" t="s">
        <v>110</v>
      </c>
      <c r="I65" s="327" t="s">
        <v>170</v>
      </c>
      <c r="J65" s="297"/>
    </row>
    <row r="66" spans="1:10" ht="15" thickBot="1" x14ac:dyDescent="0.25">
      <c r="B66" s="109"/>
      <c r="C66" s="107"/>
      <c r="D66" s="398"/>
      <c r="E66" s="283"/>
      <c r="F66" s="68"/>
      <c r="G66" s="396"/>
      <c r="H66" s="328" t="s">
        <v>171</v>
      </c>
      <c r="I66" s="329" t="s">
        <v>172</v>
      </c>
      <c r="J66" s="297"/>
    </row>
    <row r="67" spans="1:10" x14ac:dyDescent="0.2">
      <c r="B67" s="109"/>
      <c r="C67" s="108"/>
      <c r="D67" s="56"/>
      <c r="E67" s="56"/>
      <c r="F67" s="56"/>
      <c r="G67" s="281"/>
      <c r="H67" s="281"/>
      <c r="I67" s="291"/>
      <c r="J67" s="297"/>
    </row>
    <row r="68" spans="1:10" ht="17.25" customHeight="1" x14ac:dyDescent="0.2">
      <c r="B68" s="109"/>
      <c r="C68" s="109" t="s">
        <v>173</v>
      </c>
      <c r="D68" s="56"/>
      <c r="E68" s="56"/>
      <c r="F68" s="51"/>
      <c r="G68" s="241">
        <v>179178600</v>
      </c>
      <c r="H68" s="273">
        <v>0</v>
      </c>
      <c r="I68" s="291">
        <v>179178600</v>
      </c>
      <c r="J68" s="297"/>
    </row>
    <row r="69" spans="1:10" ht="14.25" customHeight="1" x14ac:dyDescent="0.2">
      <c r="B69" s="109"/>
      <c r="C69" s="109" t="s">
        <v>174</v>
      </c>
      <c r="D69" s="56"/>
      <c r="E69" s="56"/>
      <c r="F69" s="51"/>
      <c r="G69" s="241">
        <v>94894043.209999993</v>
      </c>
      <c r="H69" s="281">
        <v>34433451.229999997</v>
      </c>
      <c r="I69" s="291">
        <v>60460591.979999997</v>
      </c>
      <c r="J69" s="297"/>
    </row>
    <row r="70" spans="1:10" ht="14.25" hidden="1" customHeight="1" x14ac:dyDescent="0.2">
      <c r="B70" s="109"/>
      <c r="C70" s="249" t="s">
        <v>202</v>
      </c>
      <c r="D70" s="56"/>
      <c r="E70" s="56"/>
      <c r="F70" s="51"/>
      <c r="G70" s="241">
        <v>0</v>
      </c>
      <c r="H70" s="281"/>
      <c r="I70" s="291">
        <v>0</v>
      </c>
      <c r="J70" s="297"/>
    </row>
    <row r="71" spans="1:10" ht="14.25" customHeight="1" x14ac:dyDescent="0.2">
      <c r="B71" s="109"/>
      <c r="C71" s="249" t="s">
        <v>233</v>
      </c>
      <c r="D71" s="56"/>
      <c r="E71" s="56"/>
      <c r="F71" s="51"/>
      <c r="G71" s="241">
        <v>113298738.29000001</v>
      </c>
      <c r="H71" s="273">
        <v>0</v>
      </c>
      <c r="I71" s="291">
        <v>113298738.29000001</v>
      </c>
      <c r="J71" s="297"/>
    </row>
    <row r="72" spans="1:10" ht="14.25" customHeight="1" x14ac:dyDescent="0.2">
      <c r="B72" s="109"/>
      <c r="C72" s="249" t="s">
        <v>203</v>
      </c>
      <c r="D72" s="56"/>
      <c r="E72" s="56"/>
      <c r="F72" s="51"/>
      <c r="G72" s="241">
        <v>2244000.0299999998</v>
      </c>
      <c r="H72" s="273">
        <v>0</v>
      </c>
      <c r="I72" s="291">
        <v>2244000.0299999998</v>
      </c>
      <c r="J72" s="297"/>
    </row>
    <row r="73" spans="1:10" ht="14.25" hidden="1" customHeight="1" x14ac:dyDescent="0.2">
      <c r="B73" s="109"/>
      <c r="C73" s="249" t="s">
        <v>206</v>
      </c>
      <c r="D73" s="56"/>
      <c r="E73" s="56"/>
      <c r="F73" s="51"/>
      <c r="G73" s="241">
        <v>0</v>
      </c>
      <c r="H73" s="281"/>
      <c r="I73" s="291">
        <v>0</v>
      </c>
      <c r="J73" s="297"/>
    </row>
    <row r="74" spans="1:10" x14ac:dyDescent="0.2">
      <c r="A74" s="5"/>
      <c r="B74" s="109"/>
      <c r="C74" s="249" t="s">
        <v>145</v>
      </c>
      <c r="D74" s="56"/>
      <c r="E74" s="56"/>
      <c r="F74" s="235"/>
      <c r="G74" s="241">
        <v>31887961.740000002</v>
      </c>
      <c r="H74" s="281">
        <v>17566546.640000001</v>
      </c>
      <c r="I74" s="291">
        <v>14321415.100000001</v>
      </c>
      <c r="J74" s="297"/>
    </row>
    <row r="75" spans="1:10" ht="15.75" customHeight="1" x14ac:dyDescent="0.2">
      <c r="B75" s="109"/>
      <c r="C75" s="249" t="s">
        <v>71</v>
      </c>
      <c r="D75" s="56"/>
      <c r="E75" s="56"/>
      <c r="F75" s="51"/>
      <c r="G75" s="241">
        <v>52385400.109999999</v>
      </c>
      <c r="H75" s="281">
        <v>34493430.950000003</v>
      </c>
      <c r="I75" s="291">
        <v>17891969.159999996</v>
      </c>
      <c r="J75" s="297"/>
    </row>
    <row r="76" spans="1:10" x14ac:dyDescent="0.2">
      <c r="A76" s="5"/>
      <c r="B76" s="109"/>
      <c r="C76" s="249" t="s">
        <v>37</v>
      </c>
      <c r="D76" s="56"/>
      <c r="E76" s="56"/>
      <c r="F76" s="51"/>
      <c r="G76" s="241">
        <v>4621488.09</v>
      </c>
      <c r="H76" s="281">
        <v>3632594.91</v>
      </c>
      <c r="I76" s="291">
        <v>988893.1799999997</v>
      </c>
      <c r="J76" s="297"/>
    </row>
    <row r="77" spans="1:10" hidden="1" x14ac:dyDescent="0.2">
      <c r="A77" s="5"/>
      <c r="B77" s="109"/>
      <c r="C77" s="249" t="s">
        <v>158</v>
      </c>
      <c r="D77" s="56"/>
      <c r="E77" s="56"/>
      <c r="F77" s="51"/>
      <c r="G77" s="241">
        <v>0</v>
      </c>
      <c r="H77" s="281">
        <v>0</v>
      </c>
      <c r="I77" s="291">
        <v>0</v>
      </c>
      <c r="J77" s="297"/>
    </row>
    <row r="78" spans="1:10" hidden="1" x14ac:dyDescent="0.2">
      <c r="A78" s="5"/>
      <c r="B78" s="109"/>
      <c r="C78" s="249" t="s">
        <v>39</v>
      </c>
      <c r="D78" s="56"/>
      <c r="E78" s="56"/>
      <c r="F78" s="51"/>
      <c r="G78" s="241">
        <v>0</v>
      </c>
      <c r="H78" s="281">
        <v>0</v>
      </c>
      <c r="I78" s="291">
        <v>0</v>
      </c>
      <c r="J78" s="297"/>
    </row>
    <row r="79" spans="1:10" x14ac:dyDescent="0.2">
      <c r="B79" s="109"/>
      <c r="C79" s="249" t="s">
        <v>163</v>
      </c>
      <c r="D79" s="56"/>
      <c r="E79" s="56"/>
      <c r="F79" s="51"/>
      <c r="G79" s="241">
        <v>30177557.149999999</v>
      </c>
      <c r="H79" s="281">
        <v>19911298.359999999</v>
      </c>
      <c r="I79" s="291">
        <v>10266258.789999999</v>
      </c>
      <c r="J79" s="297"/>
    </row>
    <row r="80" spans="1:10" x14ac:dyDescent="0.2">
      <c r="B80" s="109"/>
      <c r="C80" s="109" t="s">
        <v>88</v>
      </c>
      <c r="D80" s="56"/>
      <c r="E80" s="56"/>
      <c r="F80" s="51"/>
      <c r="G80" s="241">
        <v>61973997.200000003</v>
      </c>
      <c r="H80" s="281">
        <v>52672449.759999998</v>
      </c>
      <c r="I80" s="291">
        <v>9301547.4400000051</v>
      </c>
      <c r="J80" s="297"/>
    </row>
    <row r="81" spans="2:10" x14ac:dyDescent="0.2">
      <c r="B81" s="109"/>
      <c r="C81" s="109" t="s">
        <v>129</v>
      </c>
      <c r="D81" s="56"/>
      <c r="E81" s="56"/>
      <c r="F81" s="51"/>
      <c r="G81" s="248">
        <v>17555902.220000003</v>
      </c>
      <c r="H81" s="330">
        <v>10712965.460000001</v>
      </c>
      <c r="I81" s="291">
        <v>6842936.200000002</v>
      </c>
      <c r="J81" s="297"/>
    </row>
    <row r="82" spans="2:10" ht="15" thickBot="1" x14ac:dyDescent="0.25">
      <c r="B82" s="109"/>
      <c r="C82" s="110"/>
      <c r="D82" s="51"/>
      <c r="E82" s="56"/>
      <c r="F82" s="51"/>
      <c r="G82" s="331">
        <f>SUM(G68:G81)</f>
        <v>588217688.03999996</v>
      </c>
      <c r="H82" s="331">
        <f>SUM(H69:H81)</f>
        <v>173422737.31</v>
      </c>
      <c r="I82" s="332">
        <f>SUM(I68:I81)</f>
        <v>414794950.16999996</v>
      </c>
      <c r="J82" s="297"/>
    </row>
    <row r="83" spans="2:10" ht="15" thickTop="1" x14ac:dyDescent="0.2">
      <c r="B83" s="109"/>
      <c r="C83" s="111"/>
      <c r="D83" s="102"/>
      <c r="E83" s="112"/>
      <c r="F83" s="112"/>
      <c r="G83" s="330"/>
      <c r="H83" s="330"/>
      <c r="I83" s="333"/>
      <c r="J83" s="297"/>
    </row>
    <row r="84" spans="2:10" x14ac:dyDescent="0.2">
      <c r="B84" s="109"/>
      <c r="C84" s="51"/>
      <c r="D84" s="51"/>
      <c r="E84" s="56"/>
      <c r="F84" s="56"/>
      <c r="G84" s="281"/>
      <c r="H84" s="281"/>
      <c r="I84" s="281"/>
      <c r="J84" s="297"/>
    </row>
    <row r="85" spans="2:10" x14ac:dyDescent="0.2">
      <c r="B85" s="109"/>
      <c r="C85" s="51"/>
      <c r="D85" s="51"/>
      <c r="E85" s="56"/>
      <c r="F85" s="56"/>
      <c r="G85" s="281"/>
      <c r="H85" s="266"/>
      <c r="I85" s="281"/>
      <c r="J85" s="297"/>
    </row>
    <row r="86" spans="2:10" x14ac:dyDescent="0.2">
      <c r="B86" s="310"/>
      <c r="C86" s="102"/>
      <c r="D86" s="102"/>
      <c r="E86" s="112"/>
      <c r="F86" s="112"/>
      <c r="G86" s="330"/>
      <c r="H86" s="330"/>
      <c r="I86" s="330"/>
      <c r="J86" s="311"/>
    </row>
    <row r="87" spans="2:10" ht="18" customHeight="1" x14ac:dyDescent="0.2">
      <c r="B87" s="109"/>
      <c r="C87" s="56"/>
      <c r="D87" s="100" t="s">
        <v>231</v>
      </c>
      <c r="E87" s="100"/>
      <c r="F87" s="100"/>
      <c r="G87" s="334"/>
      <c r="H87" s="335"/>
      <c r="I87" s="335"/>
      <c r="J87" s="297"/>
    </row>
    <row r="88" spans="2:10" x14ac:dyDescent="0.2">
      <c r="B88" s="109"/>
      <c r="C88" s="56"/>
      <c r="D88" s="100" t="s">
        <v>208</v>
      </c>
      <c r="E88" s="100"/>
      <c r="F88" s="100"/>
      <c r="G88" s="334"/>
      <c r="H88" s="335"/>
      <c r="I88" s="335"/>
      <c r="J88" s="297"/>
    </row>
    <row r="89" spans="2:10" x14ac:dyDescent="0.2">
      <c r="B89" s="110"/>
      <c r="C89" s="51"/>
      <c r="D89" s="122" t="s">
        <v>232</v>
      </c>
      <c r="E89" s="299"/>
      <c r="F89" s="300"/>
      <c r="G89" s="335"/>
      <c r="H89" s="335"/>
      <c r="I89" s="335"/>
      <c r="J89" s="301"/>
    </row>
    <row r="90" spans="2:10" x14ac:dyDescent="0.2">
      <c r="B90" s="110"/>
      <c r="C90" s="51"/>
      <c r="D90" s="100" t="s">
        <v>229</v>
      </c>
      <c r="E90" s="100"/>
      <c r="F90" s="100"/>
      <c r="G90" s="334"/>
      <c r="H90" s="335"/>
      <c r="I90" s="335"/>
      <c r="J90" s="301"/>
    </row>
    <row r="91" spans="2:10" x14ac:dyDescent="0.2">
      <c r="B91" s="110"/>
      <c r="C91" s="51"/>
      <c r="D91" s="100" t="s">
        <v>230</v>
      </c>
      <c r="E91" s="100"/>
      <c r="F91" s="100"/>
      <c r="G91" s="334"/>
      <c r="H91" s="335"/>
      <c r="I91" s="335"/>
      <c r="J91" s="301"/>
    </row>
    <row r="92" spans="2:10" x14ac:dyDescent="0.2">
      <c r="B92" s="110"/>
      <c r="C92" s="51"/>
      <c r="D92" s="100" t="s">
        <v>53</v>
      </c>
      <c r="E92" s="100"/>
      <c r="F92" s="100"/>
      <c r="G92" s="334"/>
      <c r="H92" s="335"/>
      <c r="I92" s="335"/>
      <c r="J92" s="301"/>
    </row>
    <row r="93" spans="2:10" x14ac:dyDescent="0.2">
      <c r="B93" s="110"/>
      <c r="C93" s="40"/>
      <c r="D93" s="51"/>
      <c r="E93" s="51"/>
      <c r="F93" s="40"/>
      <c r="G93" s="336"/>
      <c r="H93" s="273"/>
      <c r="I93" s="273"/>
      <c r="J93" s="301"/>
    </row>
    <row r="94" spans="2:10" x14ac:dyDescent="0.2">
      <c r="B94" s="110"/>
      <c r="C94" s="44" t="s">
        <v>167</v>
      </c>
      <c r="D94" s="44" t="s">
        <v>54</v>
      </c>
      <c r="E94" s="44"/>
      <c r="F94" s="40"/>
      <c r="G94" s="337"/>
      <c r="H94" s="273"/>
      <c r="I94" s="337"/>
      <c r="J94" s="301"/>
    </row>
    <row r="95" spans="2:10" ht="15" thickBot="1" x14ac:dyDescent="0.25">
      <c r="B95" s="110"/>
      <c r="C95" s="40"/>
      <c r="D95" s="40"/>
      <c r="E95" s="40"/>
      <c r="F95" s="40"/>
      <c r="G95" s="337"/>
      <c r="H95" s="337"/>
      <c r="I95" s="337"/>
      <c r="J95" s="301"/>
    </row>
    <row r="96" spans="2:10" ht="21" customHeight="1" thickBot="1" x14ac:dyDescent="0.25">
      <c r="B96" s="110"/>
      <c r="C96" s="40"/>
      <c r="D96" s="70" t="s">
        <v>168</v>
      </c>
      <c r="E96" s="71" t="s">
        <v>89</v>
      </c>
      <c r="F96" s="71" t="s">
        <v>156</v>
      </c>
      <c r="G96" s="338" t="s">
        <v>157</v>
      </c>
      <c r="H96" s="339" t="s">
        <v>52</v>
      </c>
      <c r="I96" s="340" t="s">
        <v>207</v>
      </c>
      <c r="J96" s="301"/>
    </row>
    <row r="97" spans="2:10" ht="9" customHeight="1" x14ac:dyDescent="0.2">
      <c r="B97" s="110"/>
      <c r="C97" s="40"/>
      <c r="D97" s="101"/>
      <c r="E97" s="113"/>
      <c r="F97" s="113"/>
      <c r="G97" s="341"/>
      <c r="H97" s="341"/>
      <c r="I97" s="342"/>
      <c r="J97" s="301"/>
    </row>
    <row r="98" spans="2:10" ht="14.25" customHeight="1" x14ac:dyDescent="0.2">
      <c r="B98" s="110"/>
      <c r="C98" s="40"/>
      <c r="D98" s="40"/>
      <c r="E98" s="40"/>
      <c r="F98" s="40"/>
      <c r="G98" s="273"/>
      <c r="H98" s="273"/>
      <c r="I98" s="337"/>
      <c r="J98" s="301"/>
    </row>
    <row r="99" spans="2:10" ht="14.25" customHeight="1" x14ac:dyDescent="0.2">
      <c r="B99" s="110"/>
      <c r="C99" s="40"/>
      <c r="D99" s="40" t="s">
        <v>162</v>
      </c>
      <c r="E99" s="119">
        <v>97238880</v>
      </c>
      <c r="F99" s="73">
        <v>83697100</v>
      </c>
      <c r="G99" s="272">
        <v>-30801220</v>
      </c>
      <c r="H99" s="281">
        <v>14896456</v>
      </c>
      <c r="I99" s="281">
        <v>-586736</v>
      </c>
      <c r="J99" s="301"/>
    </row>
    <row r="100" spans="2:10" x14ac:dyDescent="0.2">
      <c r="B100" s="110"/>
      <c r="C100" s="40"/>
      <c r="D100" s="40" t="s">
        <v>181</v>
      </c>
      <c r="E100" s="119">
        <v>70888238</v>
      </c>
      <c r="F100" s="73">
        <v>15435455</v>
      </c>
      <c r="G100" s="281">
        <v>28381266</v>
      </c>
      <c r="H100" s="330">
        <v>2179622</v>
      </c>
      <c r="I100" s="330">
        <v>-9830956</v>
      </c>
      <c r="J100" s="301"/>
    </row>
    <row r="101" spans="2:10" ht="15" thickBot="1" x14ac:dyDescent="0.25">
      <c r="B101" s="110"/>
      <c r="C101" s="40"/>
      <c r="D101" s="43" t="s">
        <v>182</v>
      </c>
      <c r="E101" s="120">
        <f>SUM(E99:E100)</f>
        <v>168127118</v>
      </c>
      <c r="F101" s="74">
        <f>SUM(F99:F100)</f>
        <v>99132555</v>
      </c>
      <c r="G101" s="343">
        <f>SUM(G97:G100)</f>
        <v>-2419954</v>
      </c>
      <c r="H101" s="344">
        <f>SUM(H99:H100)</f>
        <v>17076078</v>
      </c>
      <c r="I101" s="345">
        <f>SUM(I99:I100)</f>
        <v>-10417692</v>
      </c>
      <c r="J101" s="302"/>
    </row>
    <row r="102" spans="2:10" ht="18.75" customHeight="1" thickTop="1" thickBot="1" x14ac:dyDescent="0.25">
      <c r="B102" s="110"/>
      <c r="C102" s="40"/>
      <c r="D102" s="40"/>
      <c r="E102" s="40"/>
      <c r="F102" s="40"/>
      <c r="G102" s="337"/>
      <c r="H102" s="337"/>
      <c r="I102" s="273"/>
      <c r="J102" s="301"/>
    </row>
    <row r="103" spans="2:10" ht="15" thickBot="1" x14ac:dyDescent="0.25">
      <c r="B103" s="110"/>
      <c r="C103" s="40"/>
      <c r="D103" s="70" t="s">
        <v>168</v>
      </c>
      <c r="E103" s="72" t="s">
        <v>184</v>
      </c>
      <c r="F103" s="101"/>
      <c r="G103" s="346"/>
      <c r="H103" s="346"/>
      <c r="I103" s="347"/>
      <c r="J103" s="301"/>
    </row>
    <row r="104" spans="2:10" ht="18" customHeight="1" x14ac:dyDescent="0.2">
      <c r="B104" s="110"/>
      <c r="C104" s="40"/>
      <c r="D104" s="101"/>
      <c r="E104" s="113"/>
      <c r="F104" s="101"/>
      <c r="G104" s="273"/>
      <c r="H104" s="273"/>
      <c r="I104" s="348"/>
      <c r="J104" s="301"/>
    </row>
    <row r="105" spans="2:10" ht="14.25" customHeight="1" x14ac:dyDescent="0.2">
      <c r="B105" s="110"/>
      <c r="C105" s="40"/>
      <c r="D105" s="40" t="s">
        <v>162</v>
      </c>
      <c r="E105" s="252">
        <f>SUM(F99:I99)</f>
        <v>67205600</v>
      </c>
      <c r="F105" s="73"/>
      <c r="G105" s="272"/>
      <c r="H105" s="273"/>
      <c r="I105" s="281"/>
      <c r="J105" s="301"/>
    </row>
    <row r="106" spans="2:10" x14ac:dyDescent="0.2">
      <c r="B106" s="110"/>
      <c r="C106" s="40"/>
      <c r="D106" s="40" t="s">
        <v>181</v>
      </c>
      <c r="E106" s="252">
        <f>SUM(F100:I100)</f>
        <v>36165387</v>
      </c>
      <c r="F106" s="73"/>
      <c r="G106" s="281"/>
      <c r="H106" s="273"/>
      <c r="I106" s="281"/>
      <c r="J106" s="301"/>
    </row>
    <row r="107" spans="2:10" ht="15" thickBot="1" x14ac:dyDescent="0.25">
      <c r="B107" s="110"/>
      <c r="C107" s="40"/>
      <c r="D107" s="43" t="s">
        <v>182</v>
      </c>
      <c r="E107" s="120">
        <f>SUM(E105:E106)</f>
        <v>103370987</v>
      </c>
      <c r="F107" s="121"/>
      <c r="G107" s="349"/>
      <c r="H107" s="321"/>
      <c r="I107" s="350"/>
      <c r="J107" s="302"/>
    </row>
    <row r="108" spans="2:10" ht="15" thickTop="1" x14ac:dyDescent="0.2">
      <c r="B108" s="110"/>
      <c r="C108" s="40"/>
      <c r="D108" s="43"/>
      <c r="E108" s="242"/>
      <c r="F108" s="121"/>
      <c r="G108" s="349"/>
      <c r="H108" s="321"/>
      <c r="I108" s="350"/>
      <c r="J108" s="302"/>
    </row>
    <row r="109" spans="2:10" x14ac:dyDescent="0.2">
      <c r="B109" s="110"/>
      <c r="C109" s="40"/>
      <c r="D109" s="43"/>
      <c r="E109" s="242"/>
      <c r="F109" s="253"/>
      <c r="G109" s="349"/>
      <c r="H109" s="321"/>
      <c r="I109" s="350"/>
      <c r="J109" s="302"/>
    </row>
    <row r="110" spans="2:10" x14ac:dyDescent="0.2">
      <c r="B110" s="110"/>
      <c r="C110" s="44" t="s">
        <v>204</v>
      </c>
      <c r="D110" s="243" t="s">
        <v>234</v>
      </c>
      <c r="E110" s="243"/>
      <c r="F110" s="121"/>
      <c r="G110" s="349"/>
      <c r="H110" s="321"/>
      <c r="I110" s="350"/>
      <c r="J110" s="302"/>
    </row>
    <row r="111" spans="2:10" ht="6.75" customHeight="1" x14ac:dyDescent="0.2">
      <c r="B111" s="110"/>
      <c r="C111" s="40"/>
      <c r="D111" s="43"/>
      <c r="E111" s="242"/>
      <c r="F111" s="121"/>
      <c r="G111" s="349"/>
      <c r="H111" s="321"/>
      <c r="I111" s="350"/>
      <c r="J111" s="302"/>
    </row>
    <row r="112" spans="2:10" x14ac:dyDescent="0.2">
      <c r="B112" s="110"/>
      <c r="C112" s="40"/>
      <c r="D112" s="100" t="s">
        <v>241</v>
      </c>
      <c r="E112" s="244"/>
      <c r="F112" s="83"/>
      <c r="G112" s="351"/>
      <c r="H112" s="273"/>
      <c r="I112" s="350"/>
      <c r="J112" s="302"/>
    </row>
    <row r="113" spans="1:10" x14ac:dyDescent="0.2">
      <c r="B113" s="110"/>
      <c r="C113" s="44"/>
      <c r="D113" s="100"/>
      <c r="E113" s="40"/>
      <c r="F113" s="40"/>
      <c r="G113" s="351"/>
      <c r="H113" s="351"/>
      <c r="I113" s="273"/>
      <c r="J113" s="301"/>
    </row>
    <row r="114" spans="1:10" x14ac:dyDescent="0.2">
      <c r="B114" s="110"/>
      <c r="C114" s="44"/>
      <c r="D114" s="40"/>
      <c r="E114" s="40"/>
      <c r="F114" s="40"/>
      <c r="G114" s="351"/>
      <c r="H114" s="351"/>
      <c r="I114" s="273"/>
      <c r="J114" s="301"/>
    </row>
    <row r="115" spans="1:10" x14ac:dyDescent="0.2">
      <c r="B115" s="110"/>
      <c r="C115" s="40"/>
      <c r="D115" s="54" t="s">
        <v>4</v>
      </c>
      <c r="E115" s="54"/>
      <c r="F115" s="55"/>
      <c r="G115" s="273"/>
      <c r="H115" s="351"/>
      <c r="I115" s="281"/>
      <c r="J115" s="301"/>
    </row>
    <row r="116" spans="1:10" x14ac:dyDescent="0.2">
      <c r="B116" s="110"/>
      <c r="C116" s="40"/>
      <c r="D116" s="51"/>
      <c r="E116" s="51"/>
      <c r="F116" s="51"/>
      <c r="G116" s="273"/>
      <c r="H116" s="273"/>
      <c r="I116" s="352"/>
      <c r="J116" s="301"/>
    </row>
    <row r="117" spans="1:10" x14ac:dyDescent="0.2">
      <c r="B117" s="110"/>
      <c r="C117" s="53" t="s">
        <v>85</v>
      </c>
      <c r="D117" s="62" t="s">
        <v>265</v>
      </c>
      <c r="E117" s="62"/>
      <c r="F117" s="51"/>
      <c r="G117" s="273"/>
      <c r="H117" s="273"/>
      <c r="I117" s="284"/>
      <c r="J117" s="303"/>
    </row>
    <row r="118" spans="1:10" x14ac:dyDescent="0.2">
      <c r="B118" s="110"/>
      <c r="C118" s="51"/>
      <c r="D118" s="62"/>
      <c r="E118" s="62"/>
      <c r="F118" s="51"/>
      <c r="G118" s="273"/>
      <c r="H118" s="273"/>
      <c r="I118" s="284"/>
      <c r="J118" s="303"/>
    </row>
    <row r="119" spans="1:10" x14ac:dyDescent="0.2">
      <c r="B119" s="110"/>
      <c r="C119" s="51"/>
      <c r="D119" s="62"/>
      <c r="E119" s="62"/>
      <c r="F119" s="51" t="s">
        <v>61</v>
      </c>
      <c r="G119" s="273"/>
      <c r="H119" s="272">
        <v>1005207.35</v>
      </c>
      <c r="I119" s="284"/>
      <c r="J119" s="303"/>
    </row>
    <row r="120" spans="1:10" x14ac:dyDescent="0.2">
      <c r="B120" s="110"/>
      <c r="C120" s="51"/>
      <c r="D120" s="62"/>
      <c r="E120" s="51"/>
      <c r="F120" s="51" t="s">
        <v>62</v>
      </c>
      <c r="G120" s="353"/>
      <c r="H120" s="276">
        <v>43302583.950000003</v>
      </c>
      <c r="I120" s="284"/>
      <c r="J120" s="303"/>
    </row>
    <row r="121" spans="1:10" ht="14.25" customHeight="1" thickBot="1" x14ac:dyDescent="0.25">
      <c r="B121" s="110"/>
      <c r="C121" s="51"/>
      <c r="D121" s="51"/>
      <c r="E121" s="51"/>
      <c r="F121" s="51"/>
      <c r="G121" s="354" t="s">
        <v>114</v>
      </c>
      <c r="H121" s="355">
        <f>SUM(H119:H120)</f>
        <v>44307791.300000004</v>
      </c>
      <c r="I121" s="284"/>
      <c r="J121" s="303"/>
    </row>
    <row r="122" spans="1:10" ht="15.75" customHeight="1" thickTop="1" x14ac:dyDescent="0.2">
      <c r="B122" s="110"/>
      <c r="C122" s="51"/>
      <c r="D122" s="51"/>
      <c r="E122" s="51"/>
      <c r="F122" s="51"/>
      <c r="G122" s="354"/>
      <c r="H122" s="356"/>
      <c r="I122" s="284"/>
      <c r="J122" s="303"/>
    </row>
    <row r="123" spans="1:10" ht="15.75" customHeight="1" x14ac:dyDescent="0.2">
      <c r="B123" s="110"/>
      <c r="C123" s="51"/>
      <c r="D123" s="54" t="s">
        <v>130</v>
      </c>
      <c r="E123" s="54"/>
      <c r="F123" s="51"/>
      <c r="G123" s="354"/>
      <c r="H123" s="356"/>
      <c r="I123" s="284"/>
      <c r="J123" s="303"/>
    </row>
    <row r="124" spans="1:10" x14ac:dyDescent="0.2">
      <c r="A124" s="4"/>
      <c r="B124" s="110"/>
      <c r="C124" s="51"/>
      <c r="D124" s="51"/>
      <c r="E124" s="51"/>
      <c r="F124" s="51"/>
      <c r="G124" s="354"/>
      <c r="H124" s="356"/>
      <c r="I124" s="284"/>
      <c r="J124" s="303"/>
    </row>
    <row r="125" spans="1:10" x14ac:dyDescent="0.2">
      <c r="B125" s="110"/>
      <c r="C125" s="53" t="s">
        <v>113</v>
      </c>
      <c r="D125" s="76" t="s">
        <v>266</v>
      </c>
      <c r="E125" s="76"/>
      <c r="F125" s="62"/>
      <c r="G125" s="354"/>
      <c r="H125" s="356"/>
      <c r="I125" s="284"/>
      <c r="J125" s="303"/>
    </row>
    <row r="126" spans="1:10" x14ac:dyDescent="0.2">
      <c r="B126" s="110"/>
      <c r="C126" s="51"/>
      <c r="D126" s="62"/>
      <c r="E126" s="62"/>
      <c r="F126" s="62"/>
      <c r="G126" s="354"/>
      <c r="H126" s="356"/>
      <c r="I126" s="284"/>
      <c r="J126" s="303"/>
    </row>
    <row r="127" spans="1:10" ht="15" customHeight="1" x14ac:dyDescent="0.2">
      <c r="B127" s="110"/>
      <c r="C127" s="51"/>
      <c r="D127" s="62"/>
      <c r="E127" s="62"/>
      <c r="F127" s="62"/>
      <c r="G127" s="354"/>
      <c r="H127" s="356"/>
      <c r="I127" s="284"/>
      <c r="J127" s="303"/>
    </row>
    <row r="128" spans="1:10" ht="14.25" customHeight="1" x14ac:dyDescent="0.2">
      <c r="B128" s="110"/>
      <c r="C128" s="51"/>
      <c r="D128" s="4"/>
      <c r="E128" s="51"/>
      <c r="F128" s="51" t="s">
        <v>238</v>
      </c>
      <c r="G128" s="354"/>
      <c r="H128" s="272">
        <v>1381832095.03</v>
      </c>
      <c r="I128" s="284"/>
      <c r="J128" s="303"/>
    </row>
    <row r="129" spans="2:10" hidden="1" x14ac:dyDescent="0.2">
      <c r="B129" s="110"/>
      <c r="C129" s="51"/>
      <c r="D129" s="51" t="s">
        <v>151</v>
      </c>
      <c r="E129" s="51"/>
      <c r="F129" s="51"/>
      <c r="G129" s="354"/>
      <c r="H129" s="272"/>
      <c r="I129" s="284"/>
      <c r="J129" s="303"/>
    </row>
    <row r="130" spans="2:10" ht="14.25" hidden="1" customHeight="1" x14ac:dyDescent="0.2">
      <c r="B130" s="110"/>
      <c r="C130" s="51"/>
      <c r="D130" s="51" t="s">
        <v>131</v>
      </c>
      <c r="E130" s="51"/>
      <c r="F130" s="51"/>
      <c r="G130" s="357"/>
      <c r="H130" s="272"/>
      <c r="I130" s="284"/>
      <c r="J130" s="303"/>
    </row>
    <row r="131" spans="2:10" ht="14.25" hidden="1" customHeight="1" x14ac:dyDescent="0.2">
      <c r="B131" s="110"/>
      <c r="C131" s="51"/>
      <c r="D131" s="51" t="s">
        <v>146</v>
      </c>
      <c r="E131" s="51"/>
      <c r="F131" s="51"/>
      <c r="G131" s="357"/>
      <c r="H131" s="276"/>
      <c r="I131" s="284"/>
      <c r="J131" s="303"/>
    </row>
    <row r="132" spans="2:10" ht="15" thickBot="1" x14ac:dyDescent="0.25">
      <c r="B132" s="110"/>
      <c r="C132" s="51"/>
      <c r="D132" s="62"/>
      <c r="E132" s="51"/>
      <c r="F132" s="62" t="s">
        <v>132</v>
      </c>
      <c r="G132" s="354"/>
      <c r="H132" s="358">
        <f>SUM(H128:H131)</f>
        <v>1381832095.03</v>
      </c>
      <c r="I132" s="284"/>
      <c r="J132" s="303"/>
    </row>
    <row r="133" spans="2:10" ht="15.75" thickTop="1" thickBot="1" x14ac:dyDescent="0.25">
      <c r="B133" s="304"/>
      <c r="C133" s="79"/>
      <c r="D133" s="80"/>
      <c r="E133" s="80"/>
      <c r="F133" s="80"/>
      <c r="G133" s="359"/>
      <c r="H133" s="355"/>
      <c r="I133" s="360"/>
      <c r="J133" s="305"/>
    </row>
    <row r="134" spans="2:10" ht="21" customHeight="1" thickTop="1" x14ac:dyDescent="0.2">
      <c r="B134" s="110"/>
      <c r="C134" s="53" t="s">
        <v>117</v>
      </c>
      <c r="D134" s="54" t="s">
        <v>123</v>
      </c>
      <c r="E134" s="54"/>
      <c r="F134" s="51"/>
      <c r="G134" s="354"/>
      <c r="H134" s="356"/>
      <c r="I134" s="284"/>
      <c r="J134" s="303"/>
    </row>
    <row r="135" spans="2:10" x14ac:dyDescent="0.2">
      <c r="B135" s="110"/>
      <c r="C135" s="51"/>
      <c r="D135" s="54"/>
      <c r="E135" s="54"/>
      <c r="F135" s="51"/>
      <c r="G135" s="354"/>
      <c r="H135" s="356"/>
      <c r="I135" s="284"/>
      <c r="J135" s="303"/>
    </row>
    <row r="136" spans="2:10" ht="20.25" customHeight="1" x14ac:dyDescent="0.2">
      <c r="B136" s="110"/>
      <c r="C136" s="4"/>
      <c r="D136" s="76" t="s">
        <v>267</v>
      </c>
      <c r="E136" s="76"/>
      <c r="F136" s="62"/>
      <c r="G136" s="354"/>
      <c r="H136" s="356"/>
      <c r="I136" s="284"/>
      <c r="J136" s="303"/>
    </row>
    <row r="137" spans="2:10" x14ac:dyDescent="0.2">
      <c r="B137" s="110"/>
      <c r="C137" s="53"/>
      <c r="D137" s="62"/>
      <c r="E137" s="62"/>
      <c r="F137" s="62"/>
      <c r="G137" s="354"/>
      <c r="H137" s="356"/>
      <c r="I137" s="284"/>
      <c r="J137" s="303"/>
    </row>
    <row r="138" spans="2:10" x14ac:dyDescent="0.2">
      <c r="B138" s="110"/>
      <c r="C138" s="51"/>
      <c r="D138" s="62"/>
      <c r="E138" s="62"/>
      <c r="F138" s="4"/>
      <c r="G138" s="354"/>
      <c r="H138" s="356"/>
      <c r="I138" s="350"/>
      <c r="J138" s="303"/>
    </row>
    <row r="139" spans="2:10" x14ac:dyDescent="0.2">
      <c r="B139" s="110"/>
      <c r="C139" s="51"/>
      <c r="D139" s="67" t="s">
        <v>127</v>
      </c>
      <c r="E139" s="67"/>
      <c r="F139" s="67"/>
      <c r="G139" s="361"/>
      <c r="H139" s="281">
        <v>6215526</v>
      </c>
      <c r="I139" s="350"/>
      <c r="J139" s="303"/>
    </row>
    <row r="140" spans="2:10" x14ac:dyDescent="0.2">
      <c r="B140" s="110"/>
      <c r="C140" s="51"/>
      <c r="D140" s="67" t="s">
        <v>111</v>
      </c>
      <c r="E140" s="67"/>
      <c r="F140" s="67"/>
      <c r="G140" s="361"/>
      <c r="H140" s="272">
        <v>523933.07000000007</v>
      </c>
      <c r="I140" s="350"/>
      <c r="J140" s="303"/>
    </row>
    <row r="141" spans="2:10" x14ac:dyDescent="0.2">
      <c r="B141" s="110"/>
      <c r="C141" s="51"/>
      <c r="D141" s="67" t="s">
        <v>109</v>
      </c>
      <c r="E141" s="67"/>
      <c r="F141" s="67"/>
      <c r="G141" s="361"/>
      <c r="H141" s="281">
        <v>5516006.1299999999</v>
      </c>
      <c r="I141" s="273"/>
      <c r="J141" s="303"/>
    </row>
    <row r="142" spans="2:10" hidden="1" x14ac:dyDescent="0.2">
      <c r="B142" s="110"/>
      <c r="C142" s="51"/>
      <c r="D142" s="67" t="s">
        <v>243</v>
      </c>
      <c r="E142" s="67"/>
      <c r="F142" s="67"/>
      <c r="G142" s="361"/>
      <c r="H142" s="272">
        <v>0</v>
      </c>
      <c r="I142" s="273"/>
      <c r="J142" s="303"/>
    </row>
    <row r="143" spans="2:10" hidden="1" x14ac:dyDescent="0.2">
      <c r="B143" s="110"/>
      <c r="C143" s="51"/>
      <c r="D143" s="67" t="s">
        <v>86</v>
      </c>
      <c r="E143" s="67"/>
      <c r="F143" s="67"/>
      <c r="G143" s="361"/>
      <c r="H143" s="281">
        <v>0</v>
      </c>
      <c r="I143" s="273"/>
      <c r="J143" s="303"/>
    </row>
    <row r="144" spans="2:10" hidden="1" x14ac:dyDescent="0.2">
      <c r="B144" s="110"/>
      <c r="C144" s="51"/>
      <c r="D144" s="67" t="s">
        <v>199</v>
      </c>
      <c r="E144" s="67"/>
      <c r="F144" s="67"/>
      <c r="G144" s="361"/>
      <c r="H144" s="281">
        <v>0</v>
      </c>
      <c r="I144" s="273"/>
      <c r="J144" s="303"/>
    </row>
    <row r="145" spans="2:10" x14ac:dyDescent="0.2">
      <c r="B145" s="110"/>
      <c r="C145" s="51"/>
      <c r="D145" s="81" t="s">
        <v>147</v>
      </c>
      <c r="E145" s="81"/>
      <c r="F145" s="67"/>
      <c r="G145" s="361"/>
      <c r="H145" s="272">
        <v>78604123.379999995</v>
      </c>
      <c r="I145" s="273"/>
      <c r="J145" s="303"/>
    </row>
    <row r="146" spans="2:10" hidden="1" x14ac:dyDescent="0.2">
      <c r="B146" s="110"/>
      <c r="C146" s="51"/>
      <c r="D146" s="67" t="s">
        <v>19</v>
      </c>
      <c r="E146" s="67"/>
      <c r="F146" s="67"/>
      <c r="G146" s="361"/>
      <c r="H146" s="272">
        <v>0</v>
      </c>
      <c r="I146" s="273"/>
      <c r="J146" s="303"/>
    </row>
    <row r="147" spans="2:10" x14ac:dyDescent="0.2">
      <c r="B147" s="110"/>
      <c r="C147" s="51"/>
      <c r="D147" s="81" t="s">
        <v>242</v>
      </c>
      <c r="E147" s="81"/>
      <c r="F147" s="67"/>
      <c r="G147" s="361"/>
      <c r="H147" s="272">
        <v>2797400</v>
      </c>
      <c r="I147" s="273"/>
      <c r="J147" s="303"/>
    </row>
    <row r="148" spans="2:10" ht="15" thickBot="1" x14ac:dyDescent="0.25">
      <c r="B148" s="110"/>
      <c r="C148" s="51"/>
      <c r="D148" s="82"/>
      <c r="E148" s="82"/>
      <c r="F148" s="67"/>
      <c r="G148" s="354" t="s">
        <v>124</v>
      </c>
      <c r="H148" s="358">
        <f>SUM(H139:H147)</f>
        <v>93656988.579999998</v>
      </c>
      <c r="I148" s="273"/>
      <c r="J148" s="303"/>
    </row>
    <row r="149" spans="2:10" ht="15" thickTop="1" x14ac:dyDescent="0.2">
      <c r="B149" s="110"/>
      <c r="C149" s="51"/>
      <c r="D149" s="82"/>
      <c r="E149" s="82"/>
      <c r="F149" s="67"/>
      <c r="G149" s="273"/>
      <c r="H149" s="273"/>
      <c r="I149" s="273"/>
      <c r="J149" s="303"/>
    </row>
    <row r="150" spans="2:10" hidden="1" x14ac:dyDescent="0.2">
      <c r="B150" s="110"/>
      <c r="C150" s="53" t="s">
        <v>125</v>
      </c>
      <c r="D150" s="54" t="s">
        <v>10</v>
      </c>
      <c r="E150" s="54"/>
      <c r="F150" s="55"/>
      <c r="G150" s="40"/>
      <c r="H150" s="83"/>
      <c r="I150" s="51"/>
      <c r="J150" s="303"/>
    </row>
    <row r="151" spans="2:10" hidden="1" x14ac:dyDescent="0.2">
      <c r="B151" s="110"/>
      <c r="C151" s="51"/>
      <c r="D151" s="40"/>
      <c r="E151" s="40"/>
      <c r="F151" s="40"/>
      <c r="G151" s="40"/>
      <c r="H151" s="83"/>
      <c r="I151" s="41"/>
      <c r="J151" s="303"/>
    </row>
    <row r="152" spans="2:10" ht="15" hidden="1" thickBot="1" x14ac:dyDescent="0.25">
      <c r="B152" s="110"/>
      <c r="C152" s="40"/>
      <c r="D152" s="40"/>
      <c r="E152" s="40"/>
      <c r="F152" s="40"/>
      <c r="G152" s="40"/>
      <c r="H152" s="83"/>
      <c r="I152" s="84" t="e">
        <f>+#REF!</f>
        <v>#REF!</v>
      </c>
      <c r="J152" s="301"/>
    </row>
    <row r="153" spans="2:10" hidden="1" x14ac:dyDescent="0.2">
      <c r="B153" s="110"/>
      <c r="C153" s="40" t="s">
        <v>179</v>
      </c>
      <c r="D153" s="40"/>
      <c r="E153" s="40"/>
      <c r="F153" s="40"/>
      <c r="G153" s="40"/>
      <c r="H153" s="51"/>
      <c r="I153" s="40"/>
      <c r="J153" s="303"/>
    </row>
    <row r="154" spans="2:10" hidden="1" x14ac:dyDescent="0.2">
      <c r="B154" s="110"/>
      <c r="C154" s="40"/>
      <c r="D154" s="40"/>
      <c r="E154" s="40"/>
      <c r="F154" s="40"/>
      <c r="G154" s="40"/>
      <c r="H154" s="51"/>
      <c r="I154" s="40"/>
      <c r="J154" s="303"/>
    </row>
    <row r="155" spans="2:10" hidden="1" x14ac:dyDescent="0.2">
      <c r="B155" s="110"/>
      <c r="C155" s="40" t="s">
        <v>68</v>
      </c>
      <c r="D155" s="40"/>
      <c r="E155" s="40"/>
      <c r="F155" s="40"/>
      <c r="G155" s="40"/>
      <c r="H155" s="51"/>
      <c r="I155" s="41"/>
      <c r="J155" s="303"/>
    </row>
    <row r="156" spans="2:10" hidden="1" x14ac:dyDescent="0.2">
      <c r="B156" s="110"/>
      <c r="C156" s="40" t="s">
        <v>185</v>
      </c>
      <c r="D156" s="40"/>
      <c r="E156" s="40"/>
      <c r="F156" s="40"/>
      <c r="G156" s="40"/>
      <c r="H156" s="51"/>
      <c r="I156" s="41"/>
      <c r="J156" s="303"/>
    </row>
    <row r="157" spans="2:10" hidden="1" x14ac:dyDescent="0.2">
      <c r="B157" s="110"/>
      <c r="C157" s="40" t="s">
        <v>148</v>
      </c>
      <c r="D157" s="40"/>
      <c r="E157" s="40"/>
      <c r="F157" s="40"/>
      <c r="G157" s="40"/>
      <c r="H157" s="51"/>
      <c r="I157" s="41"/>
      <c r="J157" s="303"/>
    </row>
    <row r="158" spans="2:10" hidden="1" x14ac:dyDescent="0.2">
      <c r="B158" s="110"/>
      <c r="C158" s="40" t="s">
        <v>2</v>
      </c>
      <c r="D158" s="40"/>
      <c r="E158" s="40"/>
      <c r="F158" s="40"/>
      <c r="G158" s="40"/>
      <c r="H158" s="51"/>
      <c r="I158" s="41" t="s">
        <v>69</v>
      </c>
      <c r="J158" s="303"/>
    </row>
    <row r="159" spans="2:10" hidden="1" x14ac:dyDescent="0.2">
      <c r="B159" s="110"/>
      <c r="C159" s="40" t="s">
        <v>3</v>
      </c>
      <c r="D159" s="40"/>
      <c r="E159" s="40"/>
      <c r="F159" s="40"/>
      <c r="G159" s="40"/>
      <c r="H159" s="51"/>
      <c r="I159" s="41"/>
      <c r="J159" s="303"/>
    </row>
    <row r="160" spans="2:10" hidden="1" x14ac:dyDescent="0.2">
      <c r="B160" s="110"/>
      <c r="C160" s="44" t="s">
        <v>103</v>
      </c>
      <c r="D160" s="40"/>
      <c r="E160" s="40"/>
      <c r="F160" s="40"/>
      <c r="G160" s="40"/>
      <c r="H160" s="51"/>
      <c r="I160" s="42">
        <v>0</v>
      </c>
      <c r="J160" s="303"/>
    </row>
    <row r="161" spans="2:10" hidden="1" x14ac:dyDescent="0.2">
      <c r="B161" s="110"/>
      <c r="C161" s="40" t="s">
        <v>104</v>
      </c>
      <c r="D161" s="40"/>
      <c r="E161" s="40"/>
      <c r="F161" s="40"/>
      <c r="G161" s="40"/>
      <c r="H161" s="51"/>
      <c r="I161" s="46"/>
      <c r="J161" s="303"/>
    </row>
    <row r="162" spans="2:10" x14ac:dyDescent="0.2">
      <c r="B162" s="110"/>
      <c r="C162" s="40"/>
      <c r="D162" s="40"/>
      <c r="E162" s="40"/>
      <c r="F162" s="40"/>
      <c r="G162" s="40"/>
      <c r="H162" s="51"/>
      <c r="J162" s="303"/>
    </row>
    <row r="163" spans="2:10" x14ac:dyDescent="0.2">
      <c r="B163" s="110"/>
      <c r="C163" s="115"/>
      <c r="D163" s="44"/>
      <c r="E163" s="44"/>
      <c r="F163" s="40"/>
      <c r="G163" s="40"/>
      <c r="H163" s="4"/>
      <c r="I163" s="75"/>
      <c r="J163" s="303"/>
    </row>
    <row r="164" spans="2:10" ht="21.75" customHeight="1" x14ac:dyDescent="0.2">
      <c r="B164" s="111"/>
      <c r="C164" s="306"/>
      <c r="D164" s="306"/>
      <c r="E164" s="306"/>
      <c r="F164" s="307"/>
      <c r="G164" s="307"/>
      <c r="H164" s="102"/>
      <c r="I164" s="308"/>
      <c r="J164" s="309"/>
    </row>
    <row r="165" spans="2:10" x14ac:dyDescent="0.2">
      <c r="C165" s="40"/>
    </row>
    <row r="166" spans="2:10" x14ac:dyDescent="0.2">
      <c r="H166" s="18"/>
    </row>
    <row r="167" spans="2:10" x14ac:dyDescent="0.2">
      <c r="H167" s="18"/>
    </row>
    <row r="168" spans="2:10" x14ac:dyDescent="0.2">
      <c r="D168" s="26"/>
      <c r="E168" s="28"/>
      <c r="F168" s="6"/>
      <c r="G168" s="27"/>
      <c r="H168" s="8"/>
      <c r="I168" s="383"/>
    </row>
    <row r="169" spans="2:10" x14ac:dyDescent="0.2">
      <c r="D169" s="26"/>
      <c r="E169" s="28"/>
      <c r="F169" s="6"/>
      <c r="G169" s="27"/>
      <c r="H169" s="22"/>
    </row>
    <row r="170" spans="2:10" x14ac:dyDescent="0.2">
      <c r="H170" s="251"/>
    </row>
    <row r="172" spans="2:10" x14ac:dyDescent="0.2">
      <c r="H172" s="29"/>
    </row>
    <row r="173" spans="2:10" x14ac:dyDescent="0.2">
      <c r="H173" s="29"/>
    </row>
    <row r="174" spans="2:10" x14ac:dyDescent="0.2">
      <c r="H174" s="29"/>
    </row>
    <row r="175" spans="2:10" x14ac:dyDescent="0.2">
      <c r="H175" s="29"/>
    </row>
    <row r="176" spans="2:10" x14ac:dyDescent="0.2">
      <c r="H176" s="29"/>
    </row>
    <row r="177" spans="8:8" x14ac:dyDescent="0.2">
      <c r="H177" s="29"/>
    </row>
    <row r="178" spans="8:8" x14ac:dyDescent="0.2">
      <c r="H178" s="29"/>
    </row>
    <row r="179" spans="8:8" x14ac:dyDescent="0.2">
      <c r="H179" s="29"/>
    </row>
    <row r="180" spans="8:8" x14ac:dyDescent="0.2">
      <c r="H180" s="29"/>
    </row>
    <row r="181" spans="8:8" x14ac:dyDescent="0.2">
      <c r="H181" s="29"/>
    </row>
    <row r="182" spans="8:8" x14ac:dyDescent="0.2">
      <c r="H182" s="29"/>
    </row>
    <row r="183" spans="8:8" x14ac:dyDescent="0.2">
      <c r="H183" s="30"/>
    </row>
  </sheetData>
  <mergeCells count="6">
    <mergeCell ref="G65:G66"/>
    <mergeCell ref="D65:D66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6" min="1" max="9" man="1"/>
  </rowBreaks>
  <ignoredErrors>
    <ignoredError sqref="H44 H38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3" tint="0.39997558519241921"/>
  </sheetPr>
  <dimension ref="B4:G1860"/>
  <sheetViews>
    <sheetView zoomScale="110" zoomScaleNormal="110" workbookViewId="0">
      <selection activeCell="C61" sqref="C61"/>
    </sheetView>
  </sheetViews>
  <sheetFormatPr baseColWidth="10" defaultRowHeight="14.25" x14ac:dyDescent="0.2"/>
  <cols>
    <col min="1" max="1" width="4.5703125" style="13" customWidth="1"/>
    <col min="2" max="2" width="3.7109375" style="13" customWidth="1"/>
    <col min="3" max="3" width="58.28515625" style="13" customWidth="1"/>
    <col min="4" max="4" width="17.140625" style="13" customWidth="1"/>
    <col min="5" max="5" width="3.5703125" style="13" customWidth="1"/>
    <col min="6" max="6" width="17.5703125" style="13" customWidth="1"/>
    <col min="7" max="7" width="4" style="13" customWidth="1"/>
    <col min="8" max="16384" width="11.42578125" style="13"/>
  </cols>
  <sheetData>
    <row r="4" spans="2:7" ht="15" thickBot="1" x14ac:dyDescent="0.25"/>
    <row r="5" spans="2:7" ht="15" thickTop="1" x14ac:dyDescent="0.2">
      <c r="B5" s="182"/>
      <c r="C5" s="183"/>
      <c r="D5" s="183"/>
      <c r="E5" s="183"/>
      <c r="F5" s="183"/>
      <c r="G5" s="184"/>
    </row>
    <row r="6" spans="2:7" x14ac:dyDescent="0.2">
      <c r="B6" s="185"/>
      <c r="C6" s="16"/>
      <c r="D6" s="16"/>
      <c r="E6" s="16"/>
      <c r="F6" s="16"/>
      <c r="G6" s="186"/>
    </row>
    <row r="7" spans="2:7" x14ac:dyDescent="0.2">
      <c r="B7" s="185"/>
      <c r="C7" s="16"/>
      <c r="D7" s="16"/>
      <c r="E7" s="16"/>
      <c r="F7" s="16"/>
      <c r="G7" s="186"/>
    </row>
    <row r="8" spans="2:7" x14ac:dyDescent="0.2">
      <c r="B8" s="185"/>
      <c r="C8" s="3"/>
      <c r="D8" s="3"/>
      <c r="E8" s="3"/>
      <c r="F8" s="3"/>
      <c r="G8" s="186"/>
    </row>
    <row r="9" spans="2:7" x14ac:dyDescent="0.2">
      <c r="B9" s="388" t="s">
        <v>1</v>
      </c>
      <c r="C9" s="389"/>
      <c r="D9" s="389"/>
      <c r="E9" s="389"/>
      <c r="F9" s="389"/>
      <c r="G9" s="390"/>
    </row>
    <row r="10" spans="2:7" x14ac:dyDescent="0.2">
      <c r="B10" s="388" t="str">
        <f>+'CASH F'!$B$10:$F$10</f>
        <v>DEL 01 DE ENERO AL 29 DE FEBRERO 2024</v>
      </c>
      <c r="C10" s="389"/>
      <c r="D10" s="389"/>
      <c r="E10" s="389"/>
      <c r="F10" s="389"/>
      <c r="G10" s="390"/>
    </row>
    <row r="11" spans="2:7" x14ac:dyDescent="0.2">
      <c r="B11" s="388" t="s">
        <v>164</v>
      </c>
      <c r="C11" s="389"/>
      <c r="D11" s="389"/>
      <c r="E11" s="389"/>
      <c r="F11" s="389"/>
      <c r="G11" s="390"/>
    </row>
    <row r="12" spans="2:7" ht="15" thickBot="1" x14ac:dyDescent="0.25">
      <c r="B12" s="196"/>
      <c r="C12" s="17"/>
      <c r="D12" s="17"/>
      <c r="E12" s="17"/>
      <c r="F12" s="17"/>
      <c r="G12" s="197"/>
    </row>
    <row r="13" spans="2:7" x14ac:dyDescent="0.2">
      <c r="B13" s="198"/>
      <c r="C13" s="40"/>
      <c r="D13" s="40"/>
      <c r="E13" s="40"/>
      <c r="F13" s="40"/>
      <c r="G13" s="69"/>
    </row>
    <row r="14" spans="2:7" x14ac:dyDescent="0.2">
      <c r="B14" s="198"/>
      <c r="C14" s="40"/>
      <c r="D14" s="232" t="s">
        <v>260</v>
      </c>
      <c r="E14" s="39"/>
      <c r="F14" s="232" t="s">
        <v>65</v>
      </c>
      <c r="G14" s="69"/>
    </row>
    <row r="15" spans="2:7" x14ac:dyDescent="0.2">
      <c r="B15" s="198"/>
      <c r="C15" s="40"/>
      <c r="D15" s="40"/>
      <c r="E15" s="40"/>
      <c r="F15" s="40"/>
      <c r="G15" s="69"/>
    </row>
    <row r="16" spans="2:7" x14ac:dyDescent="0.2">
      <c r="B16" s="198"/>
      <c r="C16" s="37" t="s">
        <v>190</v>
      </c>
      <c r="D16" s="51"/>
      <c r="E16" s="51"/>
      <c r="F16" s="51"/>
      <c r="G16" s="69"/>
    </row>
    <row r="17" spans="2:7" ht="12.75" hidden="1" customHeight="1" x14ac:dyDescent="0.2">
      <c r="B17" s="198"/>
      <c r="C17" s="40" t="s">
        <v>56</v>
      </c>
      <c r="D17" s="73">
        <v>0</v>
      </c>
      <c r="E17" s="73"/>
      <c r="F17" s="73">
        <f>+D17</f>
        <v>0</v>
      </c>
      <c r="G17" s="69"/>
    </row>
    <row r="18" spans="2:7" hidden="1" x14ac:dyDescent="0.2">
      <c r="B18" s="198"/>
      <c r="C18" s="40" t="s">
        <v>160</v>
      </c>
      <c r="D18" s="73"/>
      <c r="E18" s="73"/>
      <c r="F18" s="73">
        <f>+D18</f>
        <v>0</v>
      </c>
      <c r="G18" s="69"/>
    </row>
    <row r="19" spans="2:7" x14ac:dyDescent="0.2">
      <c r="B19" s="198"/>
      <c r="C19" s="40"/>
      <c r="D19" s="73"/>
      <c r="E19" s="73"/>
      <c r="F19" s="73"/>
      <c r="G19" s="69"/>
    </row>
    <row r="20" spans="2:7" x14ac:dyDescent="0.2">
      <c r="B20" s="198"/>
      <c r="C20" s="40" t="s">
        <v>126</v>
      </c>
      <c r="D20" s="272">
        <v>52545901.82</v>
      </c>
      <c r="E20" s="272"/>
      <c r="F20" s="272">
        <v>104990264.31999999</v>
      </c>
      <c r="G20" s="69"/>
    </row>
    <row r="21" spans="2:7" x14ac:dyDescent="0.2">
      <c r="B21" s="198"/>
      <c r="C21" s="40" t="s">
        <v>135</v>
      </c>
      <c r="D21" s="272">
        <v>33492529.530000001</v>
      </c>
      <c r="E21" s="272"/>
      <c r="F21" s="272">
        <v>67002887.990000002</v>
      </c>
      <c r="G21" s="69"/>
    </row>
    <row r="22" spans="2:7" hidden="1" x14ac:dyDescent="0.2">
      <c r="B22" s="198"/>
      <c r="C22" s="40" t="s">
        <v>141</v>
      </c>
      <c r="D22" s="272">
        <v>0</v>
      </c>
      <c r="E22" s="272"/>
      <c r="F22" s="272">
        <v>0</v>
      </c>
      <c r="G22" s="69"/>
    </row>
    <row r="23" spans="2:7" hidden="1" x14ac:dyDescent="0.2">
      <c r="B23" s="198"/>
      <c r="C23" s="40" t="s">
        <v>143</v>
      </c>
      <c r="D23" s="73">
        <v>0</v>
      </c>
      <c r="E23" s="273"/>
      <c r="F23" s="73">
        <v>0</v>
      </c>
      <c r="G23" s="69"/>
    </row>
    <row r="24" spans="2:7" x14ac:dyDescent="0.2">
      <c r="B24" s="198"/>
      <c r="C24" s="40" t="s">
        <v>84</v>
      </c>
      <c r="D24" s="77">
        <v>2646170.2999999998</v>
      </c>
      <c r="E24" s="261"/>
      <c r="F24" s="77">
        <v>5602113.0399999991</v>
      </c>
      <c r="G24" s="69"/>
    </row>
    <row r="25" spans="2:7" x14ac:dyDescent="0.2">
      <c r="B25" s="198"/>
      <c r="C25" s="49" t="s">
        <v>165</v>
      </c>
      <c r="D25" s="265">
        <f>SUM(D20:D24)</f>
        <v>88684601.649999991</v>
      </c>
      <c r="E25" s="73"/>
      <c r="F25" s="47">
        <f>SUM(F20:F24)</f>
        <v>177595265.34999999</v>
      </c>
      <c r="G25" s="69"/>
    </row>
    <row r="26" spans="2:7" x14ac:dyDescent="0.2">
      <c r="B26" s="198"/>
      <c r="D26" s="261"/>
      <c r="E26" s="234"/>
      <c r="G26" s="69"/>
    </row>
    <row r="27" spans="2:7" x14ac:dyDescent="0.2">
      <c r="B27" s="198"/>
      <c r="C27" s="37" t="s">
        <v>191</v>
      </c>
      <c r="D27" s="199"/>
      <c r="F27" s="263"/>
      <c r="G27" s="69"/>
    </row>
    <row r="28" spans="2:7" x14ac:dyDescent="0.2">
      <c r="B28" s="198"/>
      <c r="C28" s="37"/>
      <c r="D28" s="73"/>
      <c r="E28" s="73"/>
      <c r="F28" s="73"/>
      <c r="G28" s="69"/>
    </row>
    <row r="29" spans="2:7" x14ac:dyDescent="0.2">
      <c r="B29" s="198"/>
      <c r="C29" s="67" t="s">
        <v>72</v>
      </c>
      <c r="D29" s="272">
        <v>81331858.159999996</v>
      </c>
      <c r="E29" s="261"/>
      <c r="F29" s="272">
        <v>161646879.84</v>
      </c>
      <c r="G29" s="69"/>
    </row>
    <row r="30" spans="2:7" x14ac:dyDescent="0.2">
      <c r="B30" s="198"/>
      <c r="C30" s="274" t="s">
        <v>73</v>
      </c>
      <c r="D30" s="272">
        <v>11655509.890000002</v>
      </c>
      <c r="E30" s="275"/>
      <c r="F30" s="272">
        <v>27729087.949999999</v>
      </c>
      <c r="G30" s="69"/>
    </row>
    <row r="31" spans="2:7" x14ac:dyDescent="0.2">
      <c r="B31" s="198"/>
      <c r="C31" s="274" t="s">
        <v>205</v>
      </c>
      <c r="D31" s="272">
        <v>2495583.87</v>
      </c>
      <c r="E31" s="275"/>
      <c r="F31" s="272">
        <v>5089752.05</v>
      </c>
      <c r="G31" s="69"/>
    </row>
    <row r="32" spans="2:7" x14ac:dyDescent="0.2">
      <c r="B32" s="198"/>
      <c r="C32" s="274" t="s">
        <v>90</v>
      </c>
      <c r="D32" s="272">
        <v>1410102.12</v>
      </c>
      <c r="E32" s="261"/>
      <c r="F32" s="272">
        <v>2834768.33</v>
      </c>
      <c r="G32" s="69"/>
    </row>
    <row r="33" spans="2:7" x14ac:dyDescent="0.2">
      <c r="B33" s="198"/>
      <c r="C33" s="274" t="s">
        <v>74</v>
      </c>
      <c r="D33" s="276">
        <v>1140917.5</v>
      </c>
      <c r="E33" s="261"/>
      <c r="F33" s="276">
        <v>1259849.74</v>
      </c>
      <c r="G33" s="69"/>
    </row>
    <row r="34" spans="2:7" x14ac:dyDescent="0.2">
      <c r="B34" s="198"/>
      <c r="C34" s="43" t="s">
        <v>76</v>
      </c>
      <c r="D34" s="47">
        <f>SUM(D29:D33)</f>
        <v>98033971.540000007</v>
      </c>
      <c r="E34" s="75"/>
      <c r="F34" s="47">
        <f>SUM(F29:F33)</f>
        <v>198560337.91000003</v>
      </c>
      <c r="G34" s="69"/>
    </row>
    <row r="35" spans="2:7" x14ac:dyDescent="0.2">
      <c r="B35" s="198"/>
      <c r="C35" s="43"/>
      <c r="D35" s="75"/>
      <c r="E35" s="75"/>
      <c r="F35" s="75"/>
      <c r="G35" s="69"/>
    </row>
    <row r="36" spans="2:7" hidden="1" x14ac:dyDescent="0.2">
      <c r="B36" s="198"/>
      <c r="C36" s="37" t="s">
        <v>75</v>
      </c>
      <c r="D36" s="73"/>
      <c r="E36" s="36"/>
      <c r="F36" s="73"/>
      <c r="G36" s="69"/>
    </row>
    <row r="37" spans="2:7" hidden="1" x14ac:dyDescent="0.2">
      <c r="B37" s="198"/>
      <c r="C37" s="67" t="s">
        <v>166</v>
      </c>
      <c r="D37" s="85">
        <v>0</v>
      </c>
      <c r="E37" s="36"/>
      <c r="F37" s="77">
        <v>0</v>
      </c>
      <c r="G37" s="69"/>
    </row>
    <row r="38" spans="2:7" hidden="1" x14ac:dyDescent="0.2">
      <c r="B38" s="198"/>
      <c r="C38" s="43" t="s">
        <v>77</v>
      </c>
      <c r="D38" s="63">
        <f>+D37</f>
        <v>0</v>
      </c>
      <c r="E38" s="75"/>
      <c r="F38" s="75">
        <f>SUM(F37)</f>
        <v>0</v>
      </c>
      <c r="G38" s="69"/>
    </row>
    <row r="39" spans="2:7" x14ac:dyDescent="0.2">
      <c r="B39" s="198"/>
      <c r="C39" s="43"/>
      <c r="D39" s="75"/>
      <c r="E39" s="75"/>
      <c r="F39" s="75"/>
      <c r="G39" s="69"/>
    </row>
    <row r="40" spans="2:7" x14ac:dyDescent="0.2">
      <c r="B40" s="198"/>
      <c r="C40" s="49" t="s">
        <v>58</v>
      </c>
      <c r="D40" s="47">
        <f>+D38+D34</f>
        <v>98033971.540000007</v>
      </c>
      <c r="E40" s="47"/>
      <c r="F40" s="47">
        <f>+F38+F34</f>
        <v>198560337.91000003</v>
      </c>
      <c r="G40" s="69"/>
    </row>
    <row r="41" spans="2:7" x14ac:dyDescent="0.2">
      <c r="B41" s="198"/>
      <c r="C41" s="40"/>
      <c r="D41" s="73"/>
      <c r="E41" s="73"/>
      <c r="F41" s="77"/>
      <c r="G41" s="69"/>
    </row>
    <row r="42" spans="2:7" ht="15" thickBot="1" x14ac:dyDescent="0.25">
      <c r="B42" s="198"/>
      <c r="C42" s="49" t="s">
        <v>144</v>
      </c>
      <c r="D42" s="78">
        <f>+D25-D40</f>
        <v>-9349369.8900000155</v>
      </c>
      <c r="E42" s="73"/>
      <c r="F42" s="78">
        <f>+F25-F34</f>
        <v>-20965072.560000032</v>
      </c>
      <c r="G42" s="69"/>
    </row>
    <row r="43" spans="2:7" ht="15" thickTop="1" x14ac:dyDescent="0.2">
      <c r="B43" s="198"/>
      <c r="C43" s="40"/>
      <c r="D43" s="45"/>
      <c r="E43" s="51"/>
      <c r="F43" s="51"/>
      <c r="G43" s="69"/>
    </row>
    <row r="44" spans="2:7" ht="14.25" hidden="1" customHeight="1" x14ac:dyDescent="0.2">
      <c r="B44" s="198"/>
      <c r="C44" s="37"/>
      <c r="D44" s="45"/>
      <c r="E44" s="51"/>
      <c r="F44" s="51"/>
      <c r="G44" s="69"/>
    </row>
    <row r="45" spans="2:7" hidden="1" x14ac:dyDescent="0.2">
      <c r="B45" s="198"/>
      <c r="C45" s="37"/>
      <c r="D45" s="45"/>
      <c r="E45" s="51"/>
      <c r="F45" s="51"/>
      <c r="G45" s="69"/>
    </row>
    <row r="46" spans="2:7" hidden="1" x14ac:dyDescent="0.2">
      <c r="B46" s="198"/>
      <c r="C46" s="37"/>
      <c r="D46" s="45"/>
      <c r="E46" s="51"/>
      <c r="F46" s="51"/>
      <c r="G46" s="69"/>
    </row>
    <row r="47" spans="2:7" x14ac:dyDescent="0.2">
      <c r="B47" s="198"/>
      <c r="C47" s="44"/>
      <c r="D47" s="62"/>
      <c r="E47" s="36"/>
      <c r="F47" s="36"/>
      <c r="G47" s="69"/>
    </row>
    <row r="48" spans="2:7" x14ac:dyDescent="0.2">
      <c r="B48" s="198"/>
      <c r="C48" s="44"/>
      <c r="D48" s="199"/>
      <c r="E48" s="36"/>
      <c r="F48" s="199"/>
      <c r="G48" s="69"/>
    </row>
    <row r="49" spans="2:7" x14ac:dyDescent="0.2">
      <c r="B49" s="198"/>
      <c r="C49" s="40"/>
      <c r="D49" s="199"/>
      <c r="E49" s="199"/>
      <c r="F49" s="199"/>
      <c r="G49" s="69"/>
    </row>
    <row r="50" spans="2:7" x14ac:dyDescent="0.2">
      <c r="B50" s="198"/>
      <c r="C50" s="40"/>
      <c r="E50" s="40"/>
      <c r="F50" s="86"/>
      <c r="G50" s="69"/>
    </row>
    <row r="51" spans="2:7" ht="15" thickBot="1" x14ac:dyDescent="0.25">
      <c r="B51" s="200"/>
      <c r="C51" s="104"/>
      <c r="D51" s="201"/>
      <c r="E51" s="104"/>
      <c r="F51" s="202"/>
      <c r="G51" s="203"/>
    </row>
    <row r="52" spans="2:7" s="14" customFormat="1" ht="15" thickTop="1" x14ac:dyDescent="0.2">
      <c r="B52" s="10"/>
      <c r="C52" s="10"/>
      <c r="D52" s="10"/>
      <c r="E52" s="10"/>
      <c r="F52" s="10"/>
      <c r="G52" s="10"/>
    </row>
    <row r="53" spans="2:7" s="14" customFormat="1" x14ac:dyDescent="0.2">
      <c r="B53" s="10"/>
      <c r="C53" s="10"/>
      <c r="D53" s="10"/>
      <c r="E53" s="10"/>
      <c r="G53" s="10"/>
    </row>
    <row r="54" spans="2:7" s="14" customFormat="1" x14ac:dyDescent="0.2">
      <c r="B54" s="10"/>
      <c r="C54" s="10"/>
      <c r="D54" s="10"/>
      <c r="E54" s="10"/>
      <c r="F54" s="10"/>
      <c r="G54" s="10"/>
    </row>
    <row r="55" spans="2:7" s="14" customFormat="1" x14ac:dyDescent="0.2">
      <c r="B55" s="10"/>
      <c r="C55" s="10"/>
      <c r="D55" s="10"/>
      <c r="E55" s="10"/>
      <c r="F55" s="10"/>
      <c r="G55" s="10"/>
    </row>
    <row r="56" spans="2:7" s="14" customFormat="1" x14ac:dyDescent="0.2">
      <c r="B56" s="10"/>
      <c r="C56" s="10"/>
      <c r="D56" s="10"/>
      <c r="E56" s="10"/>
      <c r="F56" s="10"/>
      <c r="G56" s="10"/>
    </row>
    <row r="57" spans="2:7" s="14" customFormat="1" x14ac:dyDescent="0.2">
      <c r="B57" s="10"/>
      <c r="C57" s="10"/>
      <c r="D57" s="10"/>
      <c r="E57" s="10"/>
      <c r="F57" s="10"/>
      <c r="G57" s="10"/>
    </row>
    <row r="58" spans="2:7" s="14" customFormat="1" x14ac:dyDescent="0.2">
      <c r="B58" s="10"/>
      <c r="C58" s="10"/>
      <c r="D58" s="10"/>
      <c r="E58" s="10"/>
      <c r="F58" s="10"/>
      <c r="G58" s="10"/>
    </row>
    <row r="59" spans="2:7" s="14" customFormat="1" x14ac:dyDescent="0.2">
      <c r="B59" s="10"/>
      <c r="C59" s="10"/>
      <c r="D59" s="10"/>
      <c r="E59" s="10"/>
      <c r="F59" s="10"/>
      <c r="G59" s="10"/>
    </row>
    <row r="60" spans="2:7" s="14" customFormat="1" x14ac:dyDescent="0.2">
      <c r="B60" s="10"/>
      <c r="C60" s="10"/>
      <c r="D60" s="10"/>
      <c r="E60" s="10"/>
      <c r="F60" s="10"/>
      <c r="G60" s="10"/>
    </row>
    <row r="61" spans="2:7" s="14" customFormat="1" x14ac:dyDescent="0.2">
      <c r="B61" s="10"/>
      <c r="C61" s="10"/>
      <c r="D61" s="10"/>
      <c r="E61" s="10"/>
      <c r="F61" s="10"/>
      <c r="G61" s="10"/>
    </row>
    <row r="62" spans="2:7" s="14" customFormat="1" x14ac:dyDescent="0.2"/>
    <row r="63" spans="2:7" s="14" customFormat="1" x14ac:dyDescent="0.2"/>
    <row r="64" spans="2:7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  <row r="1024" s="14" customFormat="1" x14ac:dyDescent="0.2"/>
    <row r="1025" s="14" customFormat="1" x14ac:dyDescent="0.2"/>
    <row r="1026" s="14" customFormat="1" x14ac:dyDescent="0.2"/>
    <row r="1027" s="14" customFormat="1" x14ac:dyDescent="0.2"/>
    <row r="1028" s="14" customFormat="1" x14ac:dyDescent="0.2"/>
    <row r="1029" s="14" customFormat="1" x14ac:dyDescent="0.2"/>
    <row r="1030" s="14" customFormat="1" x14ac:dyDescent="0.2"/>
    <row r="1031" s="14" customFormat="1" x14ac:dyDescent="0.2"/>
    <row r="1032" s="14" customFormat="1" x14ac:dyDescent="0.2"/>
    <row r="1033" s="14" customFormat="1" x14ac:dyDescent="0.2"/>
    <row r="1034" s="14" customFormat="1" x14ac:dyDescent="0.2"/>
    <row r="1035" s="14" customFormat="1" x14ac:dyDescent="0.2"/>
    <row r="1036" s="14" customFormat="1" x14ac:dyDescent="0.2"/>
    <row r="1037" s="14" customFormat="1" x14ac:dyDescent="0.2"/>
    <row r="1038" s="14" customFormat="1" x14ac:dyDescent="0.2"/>
    <row r="1039" s="14" customFormat="1" x14ac:dyDescent="0.2"/>
    <row r="1040" s="14" customFormat="1" x14ac:dyDescent="0.2"/>
    <row r="1041" s="14" customFormat="1" x14ac:dyDescent="0.2"/>
    <row r="1042" s="14" customFormat="1" x14ac:dyDescent="0.2"/>
    <row r="1043" s="14" customFormat="1" x14ac:dyDescent="0.2"/>
    <row r="1044" s="14" customFormat="1" x14ac:dyDescent="0.2"/>
    <row r="1045" s="14" customFormat="1" x14ac:dyDescent="0.2"/>
    <row r="1046" s="14" customFormat="1" x14ac:dyDescent="0.2"/>
    <row r="1047" s="14" customFormat="1" x14ac:dyDescent="0.2"/>
    <row r="1048" s="14" customFormat="1" x14ac:dyDescent="0.2"/>
    <row r="1049" s="14" customFormat="1" x14ac:dyDescent="0.2"/>
    <row r="1050" s="14" customFormat="1" x14ac:dyDescent="0.2"/>
    <row r="1051" s="14" customFormat="1" x14ac:dyDescent="0.2"/>
    <row r="1052" s="14" customFormat="1" x14ac:dyDescent="0.2"/>
    <row r="1053" s="14" customFormat="1" x14ac:dyDescent="0.2"/>
    <row r="1054" s="14" customFormat="1" x14ac:dyDescent="0.2"/>
    <row r="1055" s="14" customFormat="1" x14ac:dyDescent="0.2"/>
    <row r="1056" s="14" customFormat="1" x14ac:dyDescent="0.2"/>
    <row r="1057" s="14" customFormat="1" x14ac:dyDescent="0.2"/>
    <row r="1058" s="14" customFormat="1" x14ac:dyDescent="0.2"/>
    <row r="1059" s="14" customFormat="1" x14ac:dyDescent="0.2"/>
    <row r="1060" s="14" customFormat="1" x14ac:dyDescent="0.2"/>
    <row r="1061" s="14" customFormat="1" x14ac:dyDescent="0.2"/>
    <row r="1062" s="14" customFormat="1" x14ac:dyDescent="0.2"/>
    <row r="1063" s="14" customFormat="1" x14ac:dyDescent="0.2"/>
    <row r="1064" s="14" customFormat="1" x14ac:dyDescent="0.2"/>
    <row r="1065" s="14" customFormat="1" x14ac:dyDescent="0.2"/>
    <row r="1066" s="14" customFormat="1" x14ac:dyDescent="0.2"/>
    <row r="1067" s="14" customFormat="1" x14ac:dyDescent="0.2"/>
    <row r="1068" s="14" customFormat="1" x14ac:dyDescent="0.2"/>
    <row r="1069" s="14" customFormat="1" x14ac:dyDescent="0.2"/>
    <row r="1070" s="14" customFormat="1" x14ac:dyDescent="0.2"/>
    <row r="1071" s="14" customFormat="1" x14ac:dyDescent="0.2"/>
    <row r="1072" s="14" customFormat="1" x14ac:dyDescent="0.2"/>
    <row r="1073" s="14" customFormat="1" x14ac:dyDescent="0.2"/>
    <row r="1074" s="14" customFormat="1" x14ac:dyDescent="0.2"/>
    <row r="1075" s="14" customFormat="1" x14ac:dyDescent="0.2"/>
    <row r="1076" s="14" customFormat="1" x14ac:dyDescent="0.2"/>
    <row r="1077" s="14" customFormat="1" x14ac:dyDescent="0.2"/>
    <row r="1078" s="14" customFormat="1" x14ac:dyDescent="0.2"/>
    <row r="1079" s="14" customFormat="1" x14ac:dyDescent="0.2"/>
    <row r="1080" s="14" customFormat="1" x14ac:dyDescent="0.2"/>
    <row r="1081" s="14" customFormat="1" x14ac:dyDescent="0.2"/>
    <row r="1082" s="14" customFormat="1" x14ac:dyDescent="0.2"/>
    <row r="1083" s="14" customFormat="1" x14ac:dyDescent="0.2"/>
    <row r="1084" s="14" customFormat="1" x14ac:dyDescent="0.2"/>
    <row r="1085" s="14" customFormat="1" x14ac:dyDescent="0.2"/>
    <row r="1086" s="14" customFormat="1" x14ac:dyDescent="0.2"/>
    <row r="1087" s="14" customFormat="1" x14ac:dyDescent="0.2"/>
    <row r="1088" s="14" customFormat="1" x14ac:dyDescent="0.2"/>
    <row r="1089" s="14" customFormat="1" x14ac:dyDescent="0.2"/>
    <row r="1090" s="14" customFormat="1" x14ac:dyDescent="0.2"/>
    <row r="1091" s="14" customFormat="1" x14ac:dyDescent="0.2"/>
    <row r="1092" s="14" customFormat="1" x14ac:dyDescent="0.2"/>
    <row r="1093" s="14" customFormat="1" x14ac:dyDescent="0.2"/>
    <row r="1094" s="14" customFormat="1" x14ac:dyDescent="0.2"/>
    <row r="1095" s="14" customFormat="1" x14ac:dyDescent="0.2"/>
    <row r="1096" s="14" customFormat="1" x14ac:dyDescent="0.2"/>
    <row r="1097" s="14" customFormat="1" x14ac:dyDescent="0.2"/>
    <row r="1098" s="14" customFormat="1" x14ac:dyDescent="0.2"/>
    <row r="1099" s="14" customFormat="1" x14ac:dyDescent="0.2"/>
    <row r="1100" s="14" customFormat="1" x14ac:dyDescent="0.2"/>
    <row r="1101" s="14" customFormat="1" x14ac:dyDescent="0.2"/>
    <row r="1102" s="14" customFormat="1" x14ac:dyDescent="0.2"/>
    <row r="1103" s="14" customFormat="1" x14ac:dyDescent="0.2"/>
    <row r="1104" s="14" customFormat="1" x14ac:dyDescent="0.2"/>
    <row r="1105" s="14" customFormat="1" x14ac:dyDescent="0.2"/>
    <row r="1106" s="14" customFormat="1" x14ac:dyDescent="0.2"/>
    <row r="1107" s="14" customFormat="1" x14ac:dyDescent="0.2"/>
    <row r="1108" s="14" customFormat="1" x14ac:dyDescent="0.2"/>
    <row r="1109" s="14" customFormat="1" x14ac:dyDescent="0.2"/>
    <row r="1110" s="14" customFormat="1" x14ac:dyDescent="0.2"/>
    <row r="1111" s="14" customFormat="1" x14ac:dyDescent="0.2"/>
    <row r="1112" s="14" customFormat="1" x14ac:dyDescent="0.2"/>
    <row r="1113" s="14" customFormat="1" x14ac:dyDescent="0.2"/>
    <row r="1114" s="14" customFormat="1" x14ac:dyDescent="0.2"/>
    <row r="1115" s="14" customFormat="1" x14ac:dyDescent="0.2"/>
    <row r="1116" s="14" customFormat="1" x14ac:dyDescent="0.2"/>
    <row r="1117" s="14" customFormat="1" x14ac:dyDescent="0.2"/>
    <row r="1118" s="14" customFormat="1" x14ac:dyDescent="0.2"/>
    <row r="1119" s="14" customFormat="1" x14ac:dyDescent="0.2"/>
    <row r="1120" s="14" customFormat="1" x14ac:dyDescent="0.2"/>
    <row r="1121" s="14" customFormat="1" x14ac:dyDescent="0.2"/>
    <row r="1122" s="14" customFormat="1" x14ac:dyDescent="0.2"/>
    <row r="1123" s="14" customFormat="1" x14ac:dyDescent="0.2"/>
    <row r="1124" s="14" customFormat="1" x14ac:dyDescent="0.2"/>
    <row r="1125" s="14" customFormat="1" x14ac:dyDescent="0.2"/>
    <row r="1126" s="14" customFormat="1" x14ac:dyDescent="0.2"/>
    <row r="1127" s="14" customFormat="1" x14ac:dyDescent="0.2"/>
    <row r="1128" s="14" customFormat="1" x14ac:dyDescent="0.2"/>
    <row r="1129" s="14" customFormat="1" x14ac:dyDescent="0.2"/>
    <row r="1130" s="14" customFormat="1" x14ac:dyDescent="0.2"/>
    <row r="1131" s="14" customFormat="1" x14ac:dyDescent="0.2"/>
    <row r="1132" s="14" customFormat="1" x14ac:dyDescent="0.2"/>
    <row r="1133" s="14" customFormat="1" x14ac:dyDescent="0.2"/>
    <row r="1134" s="14" customFormat="1" x14ac:dyDescent="0.2"/>
    <row r="1135" s="14" customFormat="1" x14ac:dyDescent="0.2"/>
    <row r="1136" s="14" customFormat="1" x14ac:dyDescent="0.2"/>
    <row r="1137" s="14" customFormat="1" x14ac:dyDescent="0.2"/>
    <row r="1138" s="14" customFormat="1" x14ac:dyDescent="0.2"/>
    <row r="1139" s="14" customFormat="1" x14ac:dyDescent="0.2"/>
    <row r="1140" s="14" customFormat="1" x14ac:dyDescent="0.2"/>
    <row r="1141" s="14" customFormat="1" x14ac:dyDescent="0.2"/>
    <row r="1142" s="14" customFormat="1" x14ac:dyDescent="0.2"/>
    <row r="1143" s="14" customFormat="1" x14ac:dyDescent="0.2"/>
    <row r="1144" s="14" customFormat="1" x14ac:dyDescent="0.2"/>
    <row r="1145" s="14" customFormat="1" x14ac:dyDescent="0.2"/>
    <row r="1146" s="14" customFormat="1" x14ac:dyDescent="0.2"/>
    <row r="1147" s="14" customFormat="1" x14ac:dyDescent="0.2"/>
    <row r="1148" s="14" customFormat="1" x14ac:dyDescent="0.2"/>
    <row r="1149" s="14" customFormat="1" x14ac:dyDescent="0.2"/>
    <row r="1150" s="14" customFormat="1" x14ac:dyDescent="0.2"/>
    <row r="1151" s="14" customFormat="1" x14ac:dyDescent="0.2"/>
    <row r="1152" s="14" customFormat="1" x14ac:dyDescent="0.2"/>
    <row r="1153" s="14" customFormat="1" x14ac:dyDescent="0.2"/>
    <row r="1154" s="14" customFormat="1" x14ac:dyDescent="0.2"/>
    <row r="1155" s="14" customFormat="1" x14ac:dyDescent="0.2"/>
    <row r="1156" s="14" customFormat="1" x14ac:dyDescent="0.2"/>
    <row r="1157" s="14" customFormat="1" x14ac:dyDescent="0.2"/>
    <row r="1158" s="14" customFormat="1" x14ac:dyDescent="0.2"/>
    <row r="1159" s="14" customFormat="1" x14ac:dyDescent="0.2"/>
    <row r="1160" s="14" customFormat="1" x14ac:dyDescent="0.2"/>
    <row r="1161" s="14" customFormat="1" x14ac:dyDescent="0.2"/>
    <row r="1162" s="14" customFormat="1" x14ac:dyDescent="0.2"/>
    <row r="1163" s="14" customFormat="1" x14ac:dyDescent="0.2"/>
    <row r="1164" s="14" customFormat="1" x14ac:dyDescent="0.2"/>
    <row r="1165" s="14" customFormat="1" x14ac:dyDescent="0.2"/>
    <row r="1166" s="14" customFormat="1" x14ac:dyDescent="0.2"/>
    <row r="1167" s="14" customFormat="1" x14ac:dyDescent="0.2"/>
    <row r="1168" s="14" customFormat="1" x14ac:dyDescent="0.2"/>
    <row r="1169" s="14" customFormat="1" x14ac:dyDescent="0.2"/>
    <row r="1170" s="14" customFormat="1" x14ac:dyDescent="0.2"/>
    <row r="1171" s="14" customFormat="1" x14ac:dyDescent="0.2"/>
    <row r="1172" s="14" customFormat="1" x14ac:dyDescent="0.2"/>
    <row r="1173" s="14" customFormat="1" x14ac:dyDescent="0.2"/>
    <row r="1174" s="14" customFormat="1" x14ac:dyDescent="0.2"/>
    <row r="1175" s="14" customFormat="1" x14ac:dyDescent="0.2"/>
    <row r="1176" s="14" customFormat="1" x14ac:dyDescent="0.2"/>
    <row r="1177" s="14" customFormat="1" x14ac:dyDescent="0.2"/>
    <row r="1178" s="14" customFormat="1" x14ac:dyDescent="0.2"/>
    <row r="1179" s="14" customFormat="1" x14ac:dyDescent="0.2"/>
    <row r="1180" s="14" customFormat="1" x14ac:dyDescent="0.2"/>
    <row r="1181" s="14" customFormat="1" x14ac:dyDescent="0.2"/>
    <row r="1182" s="14" customFormat="1" x14ac:dyDescent="0.2"/>
    <row r="1183" s="14" customFormat="1" x14ac:dyDescent="0.2"/>
    <row r="1184" s="14" customFormat="1" x14ac:dyDescent="0.2"/>
    <row r="1185" s="14" customFormat="1" x14ac:dyDescent="0.2"/>
    <row r="1186" s="14" customFormat="1" x14ac:dyDescent="0.2"/>
    <row r="1187" s="14" customFormat="1" x14ac:dyDescent="0.2"/>
    <row r="1188" s="14" customFormat="1" x14ac:dyDescent="0.2"/>
    <row r="1189" s="14" customFormat="1" x14ac:dyDescent="0.2"/>
    <row r="1190" s="14" customFormat="1" x14ac:dyDescent="0.2"/>
    <row r="1191" s="14" customFormat="1" x14ac:dyDescent="0.2"/>
    <row r="1192" s="14" customFormat="1" x14ac:dyDescent="0.2"/>
    <row r="1193" s="14" customFormat="1" x14ac:dyDescent="0.2"/>
    <row r="1194" s="14" customFormat="1" x14ac:dyDescent="0.2"/>
    <row r="1195" s="14" customFormat="1" x14ac:dyDescent="0.2"/>
    <row r="1196" s="14" customFormat="1" x14ac:dyDescent="0.2"/>
    <row r="1197" s="14" customFormat="1" x14ac:dyDescent="0.2"/>
    <row r="1198" s="14" customFormat="1" x14ac:dyDescent="0.2"/>
    <row r="1199" s="14" customFormat="1" x14ac:dyDescent="0.2"/>
    <row r="1200" s="14" customFormat="1" x14ac:dyDescent="0.2"/>
    <row r="1201" s="14" customFormat="1" x14ac:dyDescent="0.2"/>
    <row r="1202" s="14" customFormat="1" x14ac:dyDescent="0.2"/>
    <row r="1203" s="14" customFormat="1" x14ac:dyDescent="0.2"/>
    <row r="1204" s="14" customFormat="1" x14ac:dyDescent="0.2"/>
    <row r="1205" s="14" customFormat="1" x14ac:dyDescent="0.2"/>
    <row r="1206" s="14" customFormat="1" x14ac:dyDescent="0.2"/>
    <row r="1207" s="14" customFormat="1" x14ac:dyDescent="0.2"/>
    <row r="1208" s="14" customFormat="1" x14ac:dyDescent="0.2"/>
    <row r="1209" s="14" customFormat="1" x14ac:dyDescent="0.2"/>
    <row r="1210" s="14" customFormat="1" x14ac:dyDescent="0.2"/>
    <row r="1211" s="14" customFormat="1" x14ac:dyDescent="0.2"/>
    <row r="1212" s="14" customFormat="1" x14ac:dyDescent="0.2"/>
    <row r="1213" s="14" customFormat="1" x14ac:dyDescent="0.2"/>
    <row r="1214" s="14" customFormat="1" x14ac:dyDescent="0.2"/>
    <row r="1215" s="14" customFormat="1" x14ac:dyDescent="0.2"/>
    <row r="1216" s="14" customFormat="1" x14ac:dyDescent="0.2"/>
    <row r="1217" s="14" customFormat="1" x14ac:dyDescent="0.2"/>
    <row r="1218" s="14" customFormat="1" x14ac:dyDescent="0.2"/>
    <row r="1219" s="14" customFormat="1" x14ac:dyDescent="0.2"/>
    <row r="1220" s="14" customFormat="1" x14ac:dyDescent="0.2"/>
    <row r="1221" s="14" customFormat="1" x14ac:dyDescent="0.2"/>
    <row r="1222" s="14" customFormat="1" x14ac:dyDescent="0.2"/>
    <row r="1223" s="14" customFormat="1" x14ac:dyDescent="0.2"/>
    <row r="1224" s="14" customFormat="1" x14ac:dyDescent="0.2"/>
    <row r="1225" s="14" customFormat="1" x14ac:dyDescent="0.2"/>
    <row r="1226" s="14" customFormat="1" x14ac:dyDescent="0.2"/>
    <row r="1227" s="14" customFormat="1" x14ac:dyDescent="0.2"/>
    <row r="1228" s="14" customFormat="1" x14ac:dyDescent="0.2"/>
    <row r="1229" s="14" customFormat="1" x14ac:dyDescent="0.2"/>
    <row r="1230" s="14" customFormat="1" x14ac:dyDescent="0.2"/>
    <row r="1231" s="14" customFormat="1" x14ac:dyDescent="0.2"/>
    <row r="1232" s="14" customFormat="1" x14ac:dyDescent="0.2"/>
    <row r="1233" s="14" customFormat="1" x14ac:dyDescent="0.2"/>
    <row r="1234" s="14" customFormat="1" x14ac:dyDescent="0.2"/>
    <row r="1235" s="14" customFormat="1" x14ac:dyDescent="0.2"/>
    <row r="1236" s="14" customFormat="1" x14ac:dyDescent="0.2"/>
    <row r="1237" s="14" customFormat="1" x14ac:dyDescent="0.2"/>
    <row r="1238" s="14" customFormat="1" x14ac:dyDescent="0.2"/>
    <row r="1239" s="14" customFormat="1" x14ac:dyDescent="0.2"/>
    <row r="1240" s="14" customFormat="1" x14ac:dyDescent="0.2"/>
    <row r="1241" s="14" customFormat="1" x14ac:dyDescent="0.2"/>
    <row r="1242" s="14" customFormat="1" x14ac:dyDescent="0.2"/>
    <row r="1243" s="14" customFormat="1" x14ac:dyDescent="0.2"/>
    <row r="1244" s="14" customFormat="1" x14ac:dyDescent="0.2"/>
    <row r="1245" s="14" customFormat="1" x14ac:dyDescent="0.2"/>
    <row r="1246" s="14" customFormat="1" x14ac:dyDescent="0.2"/>
    <row r="1247" s="14" customFormat="1" x14ac:dyDescent="0.2"/>
    <row r="1248" s="14" customFormat="1" x14ac:dyDescent="0.2"/>
    <row r="1249" s="14" customFormat="1" x14ac:dyDescent="0.2"/>
    <row r="1250" s="14" customFormat="1" x14ac:dyDescent="0.2"/>
    <row r="1251" s="14" customFormat="1" x14ac:dyDescent="0.2"/>
    <row r="1252" s="14" customFormat="1" x14ac:dyDescent="0.2"/>
    <row r="1253" s="14" customFormat="1" x14ac:dyDescent="0.2"/>
    <row r="1254" s="14" customFormat="1" x14ac:dyDescent="0.2"/>
    <row r="1255" s="14" customFormat="1" x14ac:dyDescent="0.2"/>
    <row r="1256" s="14" customFormat="1" x14ac:dyDescent="0.2"/>
    <row r="1257" s="14" customFormat="1" x14ac:dyDescent="0.2"/>
    <row r="1258" s="14" customFormat="1" x14ac:dyDescent="0.2"/>
    <row r="1259" s="14" customFormat="1" x14ac:dyDescent="0.2"/>
    <row r="1260" s="14" customFormat="1" x14ac:dyDescent="0.2"/>
    <row r="1261" s="14" customFormat="1" x14ac:dyDescent="0.2"/>
    <row r="1262" s="14" customFormat="1" x14ac:dyDescent="0.2"/>
    <row r="1263" s="14" customFormat="1" x14ac:dyDescent="0.2"/>
    <row r="1264" s="14" customFormat="1" x14ac:dyDescent="0.2"/>
    <row r="1265" s="14" customFormat="1" x14ac:dyDescent="0.2"/>
    <row r="1266" s="14" customFormat="1" x14ac:dyDescent="0.2"/>
    <row r="1267" s="14" customFormat="1" x14ac:dyDescent="0.2"/>
    <row r="1268" s="14" customFormat="1" x14ac:dyDescent="0.2"/>
    <row r="1269" s="14" customFormat="1" x14ac:dyDescent="0.2"/>
    <row r="1270" s="14" customFormat="1" x14ac:dyDescent="0.2"/>
    <row r="1271" s="14" customFormat="1" x14ac:dyDescent="0.2"/>
    <row r="1272" s="14" customFormat="1" x14ac:dyDescent="0.2"/>
    <row r="1273" s="14" customFormat="1" x14ac:dyDescent="0.2"/>
    <row r="1274" s="14" customFormat="1" x14ac:dyDescent="0.2"/>
    <row r="1275" s="14" customFormat="1" x14ac:dyDescent="0.2"/>
    <row r="1276" s="14" customFormat="1" x14ac:dyDescent="0.2"/>
    <row r="1277" s="14" customFormat="1" x14ac:dyDescent="0.2"/>
    <row r="1278" s="14" customFormat="1" x14ac:dyDescent="0.2"/>
    <row r="1279" s="14" customFormat="1" x14ac:dyDescent="0.2"/>
    <row r="1280" s="14" customFormat="1" x14ac:dyDescent="0.2"/>
    <row r="1281" s="14" customFormat="1" x14ac:dyDescent="0.2"/>
    <row r="1282" s="14" customFormat="1" x14ac:dyDescent="0.2"/>
    <row r="1283" s="14" customFormat="1" x14ac:dyDescent="0.2"/>
    <row r="1284" s="14" customFormat="1" x14ac:dyDescent="0.2"/>
    <row r="1285" s="14" customFormat="1" x14ac:dyDescent="0.2"/>
    <row r="1286" s="14" customFormat="1" x14ac:dyDescent="0.2"/>
    <row r="1287" s="14" customFormat="1" x14ac:dyDescent="0.2"/>
    <row r="1288" s="14" customFormat="1" x14ac:dyDescent="0.2"/>
    <row r="1289" s="14" customFormat="1" x14ac:dyDescent="0.2"/>
    <row r="1290" s="14" customFormat="1" x14ac:dyDescent="0.2"/>
    <row r="1291" s="14" customFormat="1" x14ac:dyDescent="0.2"/>
    <row r="1292" s="14" customFormat="1" x14ac:dyDescent="0.2"/>
    <row r="1293" s="14" customFormat="1" x14ac:dyDescent="0.2"/>
    <row r="1294" s="14" customFormat="1" x14ac:dyDescent="0.2"/>
    <row r="1295" s="14" customFormat="1" x14ac:dyDescent="0.2"/>
    <row r="1296" s="14" customFormat="1" x14ac:dyDescent="0.2"/>
    <row r="1297" s="14" customFormat="1" x14ac:dyDescent="0.2"/>
    <row r="1298" s="14" customFormat="1" x14ac:dyDescent="0.2"/>
    <row r="1299" s="14" customFormat="1" x14ac:dyDescent="0.2"/>
    <row r="1300" s="14" customFormat="1" x14ac:dyDescent="0.2"/>
    <row r="1301" s="14" customFormat="1" x14ac:dyDescent="0.2"/>
    <row r="1302" s="14" customFormat="1" x14ac:dyDescent="0.2"/>
    <row r="1303" s="14" customFormat="1" x14ac:dyDescent="0.2"/>
    <row r="1304" s="14" customFormat="1" x14ac:dyDescent="0.2"/>
    <row r="1305" s="14" customFormat="1" x14ac:dyDescent="0.2"/>
    <row r="1306" s="14" customFormat="1" x14ac:dyDescent="0.2"/>
    <row r="1307" s="14" customFormat="1" x14ac:dyDescent="0.2"/>
    <row r="1308" s="14" customFormat="1" x14ac:dyDescent="0.2"/>
    <row r="1309" s="14" customFormat="1" x14ac:dyDescent="0.2"/>
    <row r="1310" s="14" customFormat="1" x14ac:dyDescent="0.2"/>
    <row r="1311" s="14" customFormat="1" x14ac:dyDescent="0.2"/>
    <row r="1312" s="14" customFormat="1" x14ac:dyDescent="0.2"/>
    <row r="1313" s="14" customFormat="1" x14ac:dyDescent="0.2"/>
    <row r="1314" s="14" customFormat="1" x14ac:dyDescent="0.2"/>
    <row r="1315" s="14" customFormat="1" x14ac:dyDescent="0.2"/>
    <row r="1316" s="14" customFormat="1" x14ac:dyDescent="0.2"/>
    <row r="1317" s="14" customFormat="1" x14ac:dyDescent="0.2"/>
    <row r="1318" s="14" customFormat="1" x14ac:dyDescent="0.2"/>
    <row r="1319" s="14" customFormat="1" x14ac:dyDescent="0.2"/>
    <row r="1320" s="14" customFormat="1" x14ac:dyDescent="0.2"/>
    <row r="1321" s="14" customFormat="1" x14ac:dyDescent="0.2"/>
    <row r="1322" s="14" customFormat="1" x14ac:dyDescent="0.2"/>
    <row r="1323" s="14" customFormat="1" x14ac:dyDescent="0.2"/>
    <row r="1324" s="14" customFormat="1" x14ac:dyDescent="0.2"/>
    <row r="1325" s="14" customFormat="1" x14ac:dyDescent="0.2"/>
    <row r="1326" s="14" customFormat="1" x14ac:dyDescent="0.2"/>
    <row r="1327" s="14" customFormat="1" x14ac:dyDescent="0.2"/>
    <row r="1328" s="14" customFormat="1" x14ac:dyDescent="0.2"/>
    <row r="1329" s="14" customFormat="1" x14ac:dyDescent="0.2"/>
    <row r="1330" s="14" customFormat="1" x14ac:dyDescent="0.2"/>
    <row r="1331" s="14" customFormat="1" x14ac:dyDescent="0.2"/>
    <row r="1332" s="14" customFormat="1" x14ac:dyDescent="0.2"/>
    <row r="1333" s="14" customFormat="1" x14ac:dyDescent="0.2"/>
    <row r="1334" s="14" customFormat="1" x14ac:dyDescent="0.2"/>
    <row r="1335" s="14" customFormat="1" x14ac:dyDescent="0.2"/>
    <row r="1336" s="14" customFormat="1" x14ac:dyDescent="0.2"/>
    <row r="1337" s="14" customFormat="1" x14ac:dyDescent="0.2"/>
    <row r="1338" s="14" customFormat="1" x14ac:dyDescent="0.2"/>
    <row r="1339" s="14" customFormat="1" x14ac:dyDescent="0.2"/>
    <row r="1340" s="14" customFormat="1" x14ac:dyDescent="0.2"/>
    <row r="1341" s="14" customFormat="1" x14ac:dyDescent="0.2"/>
    <row r="1342" s="14" customFormat="1" x14ac:dyDescent="0.2"/>
    <row r="1343" s="14" customFormat="1" x14ac:dyDescent="0.2"/>
    <row r="1344" s="14" customFormat="1" x14ac:dyDescent="0.2"/>
    <row r="1345" s="14" customFormat="1" x14ac:dyDescent="0.2"/>
    <row r="1346" s="14" customFormat="1" x14ac:dyDescent="0.2"/>
    <row r="1347" s="14" customFormat="1" x14ac:dyDescent="0.2"/>
    <row r="1348" s="14" customFormat="1" x14ac:dyDescent="0.2"/>
    <row r="1349" s="14" customFormat="1" x14ac:dyDescent="0.2"/>
    <row r="1350" s="14" customFormat="1" x14ac:dyDescent="0.2"/>
    <row r="1351" s="14" customFormat="1" x14ac:dyDescent="0.2"/>
    <row r="1352" s="14" customFormat="1" x14ac:dyDescent="0.2"/>
    <row r="1353" s="14" customFormat="1" x14ac:dyDescent="0.2"/>
    <row r="1354" s="14" customFormat="1" x14ac:dyDescent="0.2"/>
    <row r="1355" s="14" customFormat="1" x14ac:dyDescent="0.2"/>
    <row r="1356" s="14" customFormat="1" x14ac:dyDescent="0.2"/>
    <row r="1357" s="14" customFormat="1" x14ac:dyDescent="0.2"/>
    <row r="1358" s="14" customFormat="1" x14ac:dyDescent="0.2"/>
    <row r="1359" s="14" customFormat="1" x14ac:dyDescent="0.2"/>
    <row r="1360" s="14" customFormat="1" x14ac:dyDescent="0.2"/>
    <row r="1361" s="14" customFormat="1" x14ac:dyDescent="0.2"/>
    <row r="1362" s="14" customFormat="1" x14ac:dyDescent="0.2"/>
    <row r="1363" s="14" customFormat="1" x14ac:dyDescent="0.2"/>
    <row r="1364" s="14" customFormat="1" x14ac:dyDescent="0.2"/>
    <row r="1365" s="14" customFormat="1" x14ac:dyDescent="0.2"/>
    <row r="1366" s="14" customFormat="1" x14ac:dyDescent="0.2"/>
    <row r="1367" s="14" customFormat="1" x14ac:dyDescent="0.2"/>
    <row r="1368" s="14" customFormat="1" x14ac:dyDescent="0.2"/>
    <row r="1369" s="14" customFormat="1" x14ac:dyDescent="0.2"/>
    <row r="1370" s="14" customFormat="1" x14ac:dyDescent="0.2"/>
    <row r="1371" s="14" customFormat="1" x14ac:dyDescent="0.2"/>
    <row r="1372" s="14" customFormat="1" x14ac:dyDescent="0.2"/>
    <row r="1373" s="14" customFormat="1" x14ac:dyDescent="0.2"/>
    <row r="1374" s="14" customFormat="1" x14ac:dyDescent="0.2"/>
    <row r="1375" s="14" customFormat="1" x14ac:dyDescent="0.2"/>
    <row r="1376" s="14" customFormat="1" x14ac:dyDescent="0.2"/>
    <row r="1377" s="14" customFormat="1" x14ac:dyDescent="0.2"/>
    <row r="1378" s="14" customFormat="1" x14ac:dyDescent="0.2"/>
    <row r="1379" s="14" customFormat="1" x14ac:dyDescent="0.2"/>
    <row r="1380" s="14" customFormat="1" x14ac:dyDescent="0.2"/>
    <row r="1381" s="14" customFormat="1" x14ac:dyDescent="0.2"/>
    <row r="1382" s="14" customFormat="1" x14ac:dyDescent="0.2"/>
    <row r="1383" s="14" customFormat="1" x14ac:dyDescent="0.2"/>
    <row r="1384" s="14" customFormat="1" x14ac:dyDescent="0.2"/>
    <row r="1385" s="14" customFormat="1" x14ac:dyDescent="0.2"/>
    <row r="1386" s="14" customFormat="1" x14ac:dyDescent="0.2"/>
    <row r="1387" s="14" customFormat="1" x14ac:dyDescent="0.2"/>
    <row r="1388" s="14" customFormat="1" x14ac:dyDescent="0.2"/>
    <row r="1389" s="14" customFormat="1" x14ac:dyDescent="0.2"/>
    <row r="1390" s="14" customFormat="1" x14ac:dyDescent="0.2"/>
    <row r="1391" s="14" customFormat="1" x14ac:dyDescent="0.2"/>
    <row r="1392" s="14" customFormat="1" x14ac:dyDescent="0.2"/>
    <row r="1393" s="14" customFormat="1" x14ac:dyDescent="0.2"/>
    <row r="1394" s="14" customFormat="1" x14ac:dyDescent="0.2"/>
    <row r="1395" s="14" customFormat="1" x14ac:dyDescent="0.2"/>
    <row r="1396" s="14" customFormat="1" x14ac:dyDescent="0.2"/>
    <row r="1397" s="14" customFormat="1" x14ac:dyDescent="0.2"/>
    <row r="1398" s="14" customFormat="1" x14ac:dyDescent="0.2"/>
    <row r="1399" s="14" customFormat="1" x14ac:dyDescent="0.2"/>
    <row r="1400" s="14" customFormat="1" x14ac:dyDescent="0.2"/>
    <row r="1401" s="14" customFormat="1" x14ac:dyDescent="0.2"/>
    <row r="1402" s="14" customFormat="1" x14ac:dyDescent="0.2"/>
    <row r="1403" s="14" customFormat="1" x14ac:dyDescent="0.2"/>
    <row r="1404" s="14" customFormat="1" x14ac:dyDescent="0.2"/>
    <row r="1405" s="14" customFormat="1" x14ac:dyDescent="0.2"/>
    <row r="1406" s="14" customFormat="1" x14ac:dyDescent="0.2"/>
    <row r="1407" s="14" customFormat="1" x14ac:dyDescent="0.2"/>
    <row r="1408" s="14" customFormat="1" x14ac:dyDescent="0.2"/>
    <row r="1409" s="14" customFormat="1" x14ac:dyDescent="0.2"/>
    <row r="1410" s="14" customFormat="1" x14ac:dyDescent="0.2"/>
    <row r="1411" s="14" customFormat="1" x14ac:dyDescent="0.2"/>
    <row r="1412" s="14" customFormat="1" x14ac:dyDescent="0.2"/>
    <row r="1413" s="14" customFormat="1" x14ac:dyDescent="0.2"/>
    <row r="1414" s="14" customFormat="1" x14ac:dyDescent="0.2"/>
    <row r="1415" s="14" customFormat="1" x14ac:dyDescent="0.2"/>
    <row r="1416" s="14" customFormat="1" x14ac:dyDescent="0.2"/>
    <row r="1417" s="14" customFormat="1" x14ac:dyDescent="0.2"/>
    <row r="1418" s="14" customFormat="1" x14ac:dyDescent="0.2"/>
    <row r="1419" s="14" customFormat="1" x14ac:dyDescent="0.2"/>
    <row r="1420" s="14" customFormat="1" x14ac:dyDescent="0.2"/>
    <row r="1421" s="14" customFormat="1" x14ac:dyDescent="0.2"/>
    <row r="1422" s="14" customFormat="1" x14ac:dyDescent="0.2"/>
    <row r="1423" s="14" customFormat="1" x14ac:dyDescent="0.2"/>
    <row r="1424" s="14" customFormat="1" x14ac:dyDescent="0.2"/>
    <row r="1425" s="14" customFormat="1" x14ac:dyDescent="0.2"/>
    <row r="1426" s="14" customFormat="1" x14ac:dyDescent="0.2"/>
    <row r="1427" s="14" customFormat="1" x14ac:dyDescent="0.2"/>
    <row r="1428" s="14" customFormat="1" x14ac:dyDescent="0.2"/>
    <row r="1429" s="14" customFormat="1" x14ac:dyDescent="0.2"/>
    <row r="1430" s="14" customFormat="1" x14ac:dyDescent="0.2"/>
    <row r="1431" s="14" customFormat="1" x14ac:dyDescent="0.2"/>
    <row r="1432" s="14" customFormat="1" x14ac:dyDescent="0.2"/>
    <row r="1433" s="14" customFormat="1" x14ac:dyDescent="0.2"/>
    <row r="1434" s="14" customFormat="1" x14ac:dyDescent="0.2"/>
    <row r="1435" s="14" customFormat="1" x14ac:dyDescent="0.2"/>
    <row r="1436" s="14" customFormat="1" x14ac:dyDescent="0.2"/>
    <row r="1437" s="14" customFormat="1" x14ac:dyDescent="0.2"/>
    <row r="1438" s="14" customFormat="1" x14ac:dyDescent="0.2"/>
    <row r="1439" s="14" customFormat="1" x14ac:dyDescent="0.2"/>
    <row r="1440" s="14" customFormat="1" x14ac:dyDescent="0.2"/>
    <row r="1441" s="14" customFormat="1" x14ac:dyDescent="0.2"/>
    <row r="1442" s="14" customFormat="1" x14ac:dyDescent="0.2"/>
    <row r="1443" s="14" customFormat="1" x14ac:dyDescent="0.2"/>
    <row r="1444" s="14" customFormat="1" x14ac:dyDescent="0.2"/>
    <row r="1445" s="14" customFormat="1" x14ac:dyDescent="0.2"/>
    <row r="1446" s="14" customFormat="1" x14ac:dyDescent="0.2"/>
    <row r="1447" s="14" customFormat="1" x14ac:dyDescent="0.2"/>
    <row r="1448" s="14" customFormat="1" x14ac:dyDescent="0.2"/>
    <row r="1449" s="14" customFormat="1" x14ac:dyDescent="0.2"/>
    <row r="1450" s="14" customFormat="1" x14ac:dyDescent="0.2"/>
    <row r="1451" s="14" customFormat="1" x14ac:dyDescent="0.2"/>
    <row r="1452" s="14" customFormat="1" x14ac:dyDescent="0.2"/>
    <row r="1453" s="14" customFormat="1" x14ac:dyDescent="0.2"/>
    <row r="1454" s="14" customFormat="1" x14ac:dyDescent="0.2"/>
    <row r="1455" s="14" customFormat="1" x14ac:dyDescent="0.2"/>
    <row r="1456" s="14" customFormat="1" x14ac:dyDescent="0.2"/>
    <row r="1457" s="14" customFormat="1" x14ac:dyDescent="0.2"/>
    <row r="1458" s="14" customFormat="1" x14ac:dyDescent="0.2"/>
    <row r="1459" s="14" customFormat="1" x14ac:dyDescent="0.2"/>
    <row r="1460" s="14" customFormat="1" x14ac:dyDescent="0.2"/>
    <row r="1461" s="14" customFormat="1" x14ac:dyDescent="0.2"/>
    <row r="1462" s="14" customFormat="1" x14ac:dyDescent="0.2"/>
    <row r="1463" s="14" customFormat="1" x14ac:dyDescent="0.2"/>
    <row r="1464" s="14" customFormat="1" x14ac:dyDescent="0.2"/>
    <row r="1465" s="14" customFormat="1" x14ac:dyDescent="0.2"/>
    <row r="1466" s="14" customFormat="1" x14ac:dyDescent="0.2"/>
    <row r="1467" s="14" customFormat="1" x14ac:dyDescent="0.2"/>
    <row r="1468" s="14" customFormat="1" x14ac:dyDescent="0.2"/>
    <row r="1469" s="14" customFormat="1" x14ac:dyDescent="0.2"/>
    <row r="1470" s="14" customFormat="1" x14ac:dyDescent="0.2"/>
    <row r="1471" s="14" customFormat="1" x14ac:dyDescent="0.2"/>
    <row r="1472" s="14" customFormat="1" x14ac:dyDescent="0.2"/>
    <row r="1473" s="14" customFormat="1" x14ac:dyDescent="0.2"/>
    <row r="1474" s="14" customFormat="1" x14ac:dyDescent="0.2"/>
    <row r="1475" s="14" customFormat="1" x14ac:dyDescent="0.2"/>
    <row r="1476" s="14" customFormat="1" x14ac:dyDescent="0.2"/>
    <row r="1477" s="14" customFormat="1" x14ac:dyDescent="0.2"/>
    <row r="1478" s="14" customFormat="1" x14ac:dyDescent="0.2"/>
    <row r="1479" s="14" customFormat="1" x14ac:dyDescent="0.2"/>
    <row r="1480" s="14" customFormat="1" x14ac:dyDescent="0.2"/>
    <row r="1481" s="14" customFormat="1" x14ac:dyDescent="0.2"/>
    <row r="1482" s="14" customFormat="1" x14ac:dyDescent="0.2"/>
    <row r="1483" s="14" customFormat="1" x14ac:dyDescent="0.2"/>
    <row r="1484" s="14" customFormat="1" x14ac:dyDescent="0.2"/>
    <row r="1485" s="14" customFormat="1" x14ac:dyDescent="0.2"/>
    <row r="1486" s="14" customFormat="1" x14ac:dyDescent="0.2"/>
    <row r="1487" s="14" customFormat="1" x14ac:dyDescent="0.2"/>
    <row r="1488" s="14" customFormat="1" x14ac:dyDescent="0.2"/>
    <row r="1489" s="14" customFormat="1" x14ac:dyDescent="0.2"/>
    <row r="1490" s="14" customFormat="1" x14ac:dyDescent="0.2"/>
    <row r="1491" s="14" customFormat="1" x14ac:dyDescent="0.2"/>
    <row r="1492" s="14" customFormat="1" x14ac:dyDescent="0.2"/>
    <row r="1493" s="14" customFormat="1" x14ac:dyDescent="0.2"/>
    <row r="1494" s="14" customFormat="1" x14ac:dyDescent="0.2"/>
    <row r="1495" s="14" customFormat="1" x14ac:dyDescent="0.2"/>
    <row r="1496" s="14" customFormat="1" x14ac:dyDescent="0.2"/>
    <row r="1497" s="14" customFormat="1" x14ac:dyDescent="0.2"/>
    <row r="1498" s="14" customFormat="1" x14ac:dyDescent="0.2"/>
    <row r="1499" s="14" customFormat="1" x14ac:dyDescent="0.2"/>
    <row r="1500" s="14" customFormat="1" x14ac:dyDescent="0.2"/>
    <row r="1501" s="14" customFormat="1" x14ac:dyDescent="0.2"/>
    <row r="1502" s="14" customFormat="1" x14ac:dyDescent="0.2"/>
    <row r="1503" s="14" customFormat="1" x14ac:dyDescent="0.2"/>
    <row r="1504" s="14" customFormat="1" x14ac:dyDescent="0.2"/>
    <row r="1505" s="14" customFormat="1" x14ac:dyDescent="0.2"/>
    <row r="1506" s="14" customFormat="1" x14ac:dyDescent="0.2"/>
    <row r="1507" s="14" customFormat="1" x14ac:dyDescent="0.2"/>
    <row r="1508" s="14" customFormat="1" x14ac:dyDescent="0.2"/>
    <row r="1509" s="14" customFormat="1" x14ac:dyDescent="0.2"/>
    <row r="1510" s="14" customFormat="1" x14ac:dyDescent="0.2"/>
    <row r="1511" s="14" customFormat="1" x14ac:dyDescent="0.2"/>
    <row r="1512" s="14" customFormat="1" x14ac:dyDescent="0.2"/>
    <row r="1513" s="14" customFormat="1" x14ac:dyDescent="0.2"/>
    <row r="1514" s="14" customFormat="1" x14ac:dyDescent="0.2"/>
    <row r="1515" s="14" customFormat="1" x14ac:dyDescent="0.2"/>
    <row r="1516" s="14" customFormat="1" x14ac:dyDescent="0.2"/>
    <row r="1517" s="14" customFormat="1" x14ac:dyDescent="0.2"/>
    <row r="1518" s="14" customFormat="1" x14ac:dyDescent="0.2"/>
    <row r="1519" s="14" customFormat="1" x14ac:dyDescent="0.2"/>
    <row r="1520" s="14" customFormat="1" x14ac:dyDescent="0.2"/>
    <row r="1521" s="14" customFormat="1" x14ac:dyDescent="0.2"/>
    <row r="1522" s="14" customFormat="1" x14ac:dyDescent="0.2"/>
    <row r="1523" s="14" customFormat="1" x14ac:dyDescent="0.2"/>
    <row r="1524" s="14" customFormat="1" x14ac:dyDescent="0.2"/>
    <row r="1525" s="14" customFormat="1" x14ac:dyDescent="0.2"/>
    <row r="1526" s="14" customFormat="1" x14ac:dyDescent="0.2"/>
    <row r="1527" s="14" customFormat="1" x14ac:dyDescent="0.2"/>
    <row r="1528" s="14" customFormat="1" x14ac:dyDescent="0.2"/>
    <row r="1529" s="14" customFormat="1" x14ac:dyDescent="0.2"/>
    <row r="1530" s="14" customFormat="1" x14ac:dyDescent="0.2"/>
    <row r="1531" s="14" customFormat="1" x14ac:dyDescent="0.2"/>
    <row r="1532" s="14" customFormat="1" x14ac:dyDescent="0.2"/>
    <row r="1533" s="14" customFormat="1" x14ac:dyDescent="0.2"/>
    <row r="1534" s="14" customFormat="1" x14ac:dyDescent="0.2"/>
    <row r="1535" s="14" customFormat="1" x14ac:dyDescent="0.2"/>
    <row r="1536" s="14" customFormat="1" x14ac:dyDescent="0.2"/>
    <row r="1537" s="14" customFormat="1" x14ac:dyDescent="0.2"/>
    <row r="1538" s="14" customFormat="1" x14ac:dyDescent="0.2"/>
    <row r="1539" s="14" customFormat="1" x14ac:dyDescent="0.2"/>
    <row r="1540" s="14" customFormat="1" x14ac:dyDescent="0.2"/>
    <row r="1541" s="14" customFormat="1" x14ac:dyDescent="0.2"/>
    <row r="1542" s="14" customFormat="1" x14ac:dyDescent="0.2"/>
    <row r="1543" s="14" customFormat="1" x14ac:dyDescent="0.2"/>
    <row r="1544" s="14" customFormat="1" x14ac:dyDescent="0.2"/>
    <row r="1545" s="14" customFormat="1" x14ac:dyDescent="0.2"/>
    <row r="1546" s="14" customFormat="1" x14ac:dyDescent="0.2"/>
    <row r="1547" s="14" customFormat="1" x14ac:dyDescent="0.2"/>
    <row r="1548" s="14" customFormat="1" x14ac:dyDescent="0.2"/>
    <row r="1549" s="14" customFormat="1" x14ac:dyDescent="0.2"/>
    <row r="1550" s="14" customFormat="1" x14ac:dyDescent="0.2"/>
    <row r="1551" s="14" customFormat="1" x14ac:dyDescent="0.2"/>
    <row r="1552" s="14" customFormat="1" x14ac:dyDescent="0.2"/>
    <row r="1553" s="14" customFormat="1" x14ac:dyDescent="0.2"/>
    <row r="1554" s="14" customFormat="1" x14ac:dyDescent="0.2"/>
    <row r="1555" s="14" customFormat="1" x14ac:dyDescent="0.2"/>
    <row r="1556" s="14" customFormat="1" x14ac:dyDescent="0.2"/>
    <row r="1557" s="14" customFormat="1" x14ac:dyDescent="0.2"/>
    <row r="1558" s="14" customFormat="1" x14ac:dyDescent="0.2"/>
    <row r="1559" s="14" customFormat="1" x14ac:dyDescent="0.2"/>
    <row r="1560" s="14" customFormat="1" x14ac:dyDescent="0.2"/>
    <row r="1561" s="14" customFormat="1" x14ac:dyDescent="0.2"/>
    <row r="1562" s="14" customFormat="1" x14ac:dyDescent="0.2"/>
    <row r="1563" s="14" customFormat="1" x14ac:dyDescent="0.2"/>
    <row r="1564" s="14" customFormat="1" x14ac:dyDescent="0.2"/>
    <row r="1565" s="14" customFormat="1" x14ac:dyDescent="0.2"/>
    <row r="1566" s="14" customFormat="1" x14ac:dyDescent="0.2"/>
    <row r="1567" s="14" customFormat="1" x14ac:dyDescent="0.2"/>
    <row r="1568" s="14" customFormat="1" x14ac:dyDescent="0.2"/>
    <row r="1569" s="14" customFormat="1" x14ac:dyDescent="0.2"/>
    <row r="1570" s="14" customFormat="1" x14ac:dyDescent="0.2"/>
    <row r="1571" s="14" customFormat="1" x14ac:dyDescent="0.2"/>
    <row r="1572" s="14" customFormat="1" x14ac:dyDescent="0.2"/>
    <row r="1573" s="14" customFormat="1" x14ac:dyDescent="0.2"/>
    <row r="1574" s="14" customFormat="1" x14ac:dyDescent="0.2"/>
    <row r="1575" s="14" customFormat="1" x14ac:dyDescent="0.2"/>
    <row r="1576" s="14" customFormat="1" x14ac:dyDescent="0.2"/>
    <row r="1577" s="14" customFormat="1" x14ac:dyDescent="0.2"/>
    <row r="1578" s="14" customFormat="1" x14ac:dyDescent="0.2"/>
    <row r="1579" s="14" customFormat="1" x14ac:dyDescent="0.2"/>
    <row r="1580" s="14" customFormat="1" x14ac:dyDescent="0.2"/>
    <row r="1581" s="14" customFormat="1" x14ac:dyDescent="0.2"/>
    <row r="1582" s="14" customFormat="1" x14ac:dyDescent="0.2"/>
    <row r="1583" s="14" customFormat="1" x14ac:dyDescent="0.2"/>
    <row r="1584" s="14" customFormat="1" x14ac:dyDescent="0.2"/>
    <row r="1585" s="14" customFormat="1" x14ac:dyDescent="0.2"/>
    <row r="1586" s="14" customFormat="1" x14ac:dyDescent="0.2"/>
    <row r="1587" s="14" customFormat="1" x14ac:dyDescent="0.2"/>
    <row r="1588" s="14" customFormat="1" x14ac:dyDescent="0.2"/>
    <row r="1589" s="14" customFormat="1" x14ac:dyDescent="0.2"/>
    <row r="1590" s="14" customFormat="1" x14ac:dyDescent="0.2"/>
    <row r="1591" s="14" customFormat="1" x14ac:dyDescent="0.2"/>
    <row r="1592" s="14" customFormat="1" x14ac:dyDescent="0.2"/>
    <row r="1593" s="14" customFormat="1" x14ac:dyDescent="0.2"/>
    <row r="1594" s="14" customFormat="1" x14ac:dyDescent="0.2"/>
    <row r="1595" s="14" customFormat="1" x14ac:dyDescent="0.2"/>
    <row r="1596" s="14" customFormat="1" x14ac:dyDescent="0.2"/>
    <row r="1597" s="14" customFormat="1" x14ac:dyDescent="0.2"/>
    <row r="1598" s="14" customFormat="1" x14ac:dyDescent="0.2"/>
    <row r="1599" s="14" customFormat="1" x14ac:dyDescent="0.2"/>
    <row r="1600" s="14" customFormat="1" x14ac:dyDescent="0.2"/>
    <row r="1601" s="14" customFormat="1" x14ac:dyDescent="0.2"/>
    <row r="1602" s="14" customFormat="1" x14ac:dyDescent="0.2"/>
    <row r="1603" s="14" customFormat="1" x14ac:dyDescent="0.2"/>
    <row r="1604" s="14" customFormat="1" x14ac:dyDescent="0.2"/>
    <row r="1605" s="14" customFormat="1" x14ac:dyDescent="0.2"/>
    <row r="1606" s="14" customFormat="1" x14ac:dyDescent="0.2"/>
    <row r="1607" s="14" customFormat="1" x14ac:dyDescent="0.2"/>
    <row r="1608" s="14" customFormat="1" x14ac:dyDescent="0.2"/>
    <row r="1609" s="14" customFormat="1" x14ac:dyDescent="0.2"/>
    <row r="1610" s="14" customFormat="1" x14ac:dyDescent="0.2"/>
    <row r="1611" s="14" customFormat="1" x14ac:dyDescent="0.2"/>
    <row r="1612" s="14" customFormat="1" x14ac:dyDescent="0.2"/>
    <row r="1613" s="14" customFormat="1" x14ac:dyDescent="0.2"/>
    <row r="1614" s="14" customFormat="1" x14ac:dyDescent="0.2"/>
    <row r="1615" s="14" customFormat="1" x14ac:dyDescent="0.2"/>
    <row r="1616" s="14" customFormat="1" x14ac:dyDescent="0.2"/>
    <row r="1617" s="14" customFormat="1" x14ac:dyDescent="0.2"/>
    <row r="1618" s="14" customFormat="1" x14ac:dyDescent="0.2"/>
    <row r="1619" s="14" customFormat="1" x14ac:dyDescent="0.2"/>
    <row r="1620" s="14" customFormat="1" x14ac:dyDescent="0.2"/>
    <row r="1621" s="14" customFormat="1" x14ac:dyDescent="0.2"/>
    <row r="1622" s="14" customFormat="1" x14ac:dyDescent="0.2"/>
    <row r="1623" s="14" customFormat="1" x14ac:dyDescent="0.2"/>
    <row r="1624" s="14" customFormat="1" x14ac:dyDescent="0.2"/>
    <row r="1625" s="14" customFormat="1" x14ac:dyDescent="0.2"/>
    <row r="1626" s="14" customFormat="1" x14ac:dyDescent="0.2"/>
    <row r="1627" s="14" customFormat="1" x14ac:dyDescent="0.2"/>
    <row r="1628" s="14" customFormat="1" x14ac:dyDescent="0.2"/>
    <row r="1629" s="14" customFormat="1" x14ac:dyDescent="0.2"/>
    <row r="1630" s="14" customFormat="1" x14ac:dyDescent="0.2"/>
    <row r="1631" s="14" customFormat="1" x14ac:dyDescent="0.2"/>
    <row r="1632" s="14" customFormat="1" x14ac:dyDescent="0.2"/>
    <row r="1633" s="14" customFormat="1" x14ac:dyDescent="0.2"/>
    <row r="1634" s="14" customFormat="1" x14ac:dyDescent="0.2"/>
    <row r="1635" s="14" customFormat="1" x14ac:dyDescent="0.2"/>
    <row r="1636" s="14" customFormat="1" x14ac:dyDescent="0.2"/>
    <row r="1637" s="14" customFormat="1" x14ac:dyDescent="0.2"/>
    <row r="1638" s="14" customFormat="1" x14ac:dyDescent="0.2"/>
    <row r="1639" s="14" customFormat="1" x14ac:dyDescent="0.2"/>
    <row r="1640" s="14" customFormat="1" x14ac:dyDescent="0.2"/>
    <row r="1641" s="14" customFormat="1" x14ac:dyDescent="0.2"/>
    <row r="1642" s="14" customFormat="1" x14ac:dyDescent="0.2"/>
    <row r="1643" s="14" customFormat="1" x14ac:dyDescent="0.2"/>
    <row r="1644" s="14" customFormat="1" x14ac:dyDescent="0.2"/>
    <row r="1645" s="14" customFormat="1" x14ac:dyDescent="0.2"/>
    <row r="1646" s="14" customFormat="1" x14ac:dyDescent="0.2"/>
    <row r="1647" s="14" customFormat="1" x14ac:dyDescent="0.2"/>
    <row r="1648" s="14" customFormat="1" x14ac:dyDescent="0.2"/>
    <row r="1649" s="14" customFormat="1" x14ac:dyDescent="0.2"/>
    <row r="1650" s="14" customFormat="1" x14ac:dyDescent="0.2"/>
    <row r="1651" s="14" customFormat="1" x14ac:dyDescent="0.2"/>
    <row r="1652" s="14" customFormat="1" x14ac:dyDescent="0.2"/>
    <row r="1653" s="14" customFormat="1" x14ac:dyDescent="0.2"/>
    <row r="1654" s="14" customFormat="1" x14ac:dyDescent="0.2"/>
    <row r="1655" s="14" customFormat="1" x14ac:dyDescent="0.2"/>
    <row r="1656" s="14" customFormat="1" x14ac:dyDescent="0.2"/>
    <row r="1657" s="14" customFormat="1" x14ac:dyDescent="0.2"/>
    <row r="1658" s="14" customFormat="1" x14ac:dyDescent="0.2"/>
    <row r="1659" s="14" customFormat="1" x14ac:dyDescent="0.2"/>
    <row r="1660" s="14" customFormat="1" x14ac:dyDescent="0.2"/>
    <row r="1661" s="14" customFormat="1" x14ac:dyDescent="0.2"/>
    <row r="1662" s="14" customFormat="1" x14ac:dyDescent="0.2"/>
    <row r="1663" s="14" customFormat="1" x14ac:dyDescent="0.2"/>
    <row r="1664" s="14" customFormat="1" x14ac:dyDescent="0.2"/>
    <row r="1665" s="14" customFormat="1" x14ac:dyDescent="0.2"/>
    <row r="1666" s="14" customFormat="1" x14ac:dyDescent="0.2"/>
    <row r="1667" s="14" customFormat="1" x14ac:dyDescent="0.2"/>
    <row r="1668" s="14" customFormat="1" x14ac:dyDescent="0.2"/>
    <row r="1669" s="14" customFormat="1" x14ac:dyDescent="0.2"/>
    <row r="1670" s="14" customFormat="1" x14ac:dyDescent="0.2"/>
    <row r="1671" s="14" customFormat="1" x14ac:dyDescent="0.2"/>
    <row r="1672" s="14" customFormat="1" x14ac:dyDescent="0.2"/>
    <row r="1673" s="14" customFormat="1" x14ac:dyDescent="0.2"/>
    <row r="1674" s="14" customFormat="1" x14ac:dyDescent="0.2"/>
    <row r="1675" s="14" customFormat="1" x14ac:dyDescent="0.2"/>
    <row r="1676" s="14" customFormat="1" x14ac:dyDescent="0.2"/>
    <row r="1677" s="14" customFormat="1" x14ac:dyDescent="0.2"/>
    <row r="1678" s="14" customFormat="1" x14ac:dyDescent="0.2"/>
    <row r="1679" s="14" customFormat="1" x14ac:dyDescent="0.2"/>
    <row r="1680" s="14" customFormat="1" x14ac:dyDescent="0.2"/>
    <row r="1681" s="14" customFormat="1" x14ac:dyDescent="0.2"/>
    <row r="1682" s="14" customFormat="1" x14ac:dyDescent="0.2"/>
    <row r="1683" s="14" customFormat="1" x14ac:dyDescent="0.2"/>
    <row r="1684" s="14" customFormat="1" x14ac:dyDescent="0.2"/>
    <row r="1685" s="14" customFormat="1" x14ac:dyDescent="0.2"/>
    <row r="1686" s="14" customFormat="1" x14ac:dyDescent="0.2"/>
    <row r="1687" s="14" customFormat="1" x14ac:dyDescent="0.2"/>
    <row r="1688" s="14" customFormat="1" x14ac:dyDescent="0.2"/>
    <row r="1689" s="14" customFormat="1" x14ac:dyDescent="0.2"/>
    <row r="1690" s="14" customFormat="1" x14ac:dyDescent="0.2"/>
    <row r="1691" s="14" customFormat="1" x14ac:dyDescent="0.2"/>
    <row r="1692" s="14" customFormat="1" x14ac:dyDescent="0.2"/>
    <row r="1693" s="14" customFormat="1" x14ac:dyDescent="0.2"/>
    <row r="1694" s="14" customFormat="1" x14ac:dyDescent="0.2"/>
    <row r="1695" s="14" customFormat="1" x14ac:dyDescent="0.2"/>
    <row r="1696" s="14" customFormat="1" x14ac:dyDescent="0.2"/>
    <row r="1697" s="14" customFormat="1" x14ac:dyDescent="0.2"/>
    <row r="1698" s="14" customFormat="1" x14ac:dyDescent="0.2"/>
    <row r="1699" s="14" customFormat="1" x14ac:dyDescent="0.2"/>
    <row r="1700" s="14" customFormat="1" x14ac:dyDescent="0.2"/>
    <row r="1701" s="14" customFormat="1" x14ac:dyDescent="0.2"/>
    <row r="1702" s="14" customFormat="1" x14ac:dyDescent="0.2"/>
    <row r="1703" s="14" customFormat="1" x14ac:dyDescent="0.2"/>
    <row r="1704" s="14" customFormat="1" x14ac:dyDescent="0.2"/>
    <row r="1705" s="14" customFormat="1" x14ac:dyDescent="0.2"/>
    <row r="1706" s="14" customFormat="1" x14ac:dyDescent="0.2"/>
    <row r="1707" s="14" customFormat="1" x14ac:dyDescent="0.2"/>
    <row r="1708" s="14" customFormat="1" x14ac:dyDescent="0.2"/>
    <row r="1709" s="14" customFormat="1" x14ac:dyDescent="0.2"/>
    <row r="1710" s="14" customFormat="1" x14ac:dyDescent="0.2"/>
    <row r="1711" s="14" customFormat="1" x14ac:dyDescent="0.2"/>
    <row r="1712" s="14" customFormat="1" x14ac:dyDescent="0.2"/>
    <row r="1713" s="14" customFormat="1" x14ac:dyDescent="0.2"/>
    <row r="1714" s="14" customFormat="1" x14ac:dyDescent="0.2"/>
    <row r="1715" s="14" customFormat="1" x14ac:dyDescent="0.2"/>
    <row r="1716" s="14" customFormat="1" x14ac:dyDescent="0.2"/>
    <row r="1717" s="14" customFormat="1" x14ac:dyDescent="0.2"/>
    <row r="1718" s="14" customFormat="1" x14ac:dyDescent="0.2"/>
    <row r="1719" s="14" customFormat="1" x14ac:dyDescent="0.2"/>
    <row r="1720" s="14" customFormat="1" x14ac:dyDescent="0.2"/>
    <row r="1721" s="14" customFormat="1" x14ac:dyDescent="0.2"/>
    <row r="1722" s="14" customFormat="1" x14ac:dyDescent="0.2"/>
    <row r="1723" s="14" customFormat="1" x14ac:dyDescent="0.2"/>
    <row r="1724" s="14" customFormat="1" x14ac:dyDescent="0.2"/>
    <row r="1725" s="14" customFormat="1" x14ac:dyDescent="0.2"/>
    <row r="1726" s="14" customFormat="1" x14ac:dyDescent="0.2"/>
    <row r="1727" s="14" customFormat="1" x14ac:dyDescent="0.2"/>
    <row r="1728" s="14" customFormat="1" x14ac:dyDescent="0.2"/>
    <row r="1729" s="14" customFormat="1" x14ac:dyDescent="0.2"/>
    <row r="1730" s="14" customFormat="1" x14ac:dyDescent="0.2"/>
    <row r="1731" s="14" customFormat="1" x14ac:dyDescent="0.2"/>
    <row r="1732" s="14" customFormat="1" x14ac:dyDescent="0.2"/>
    <row r="1733" s="14" customFormat="1" x14ac:dyDescent="0.2"/>
    <row r="1734" s="14" customFormat="1" x14ac:dyDescent="0.2"/>
    <row r="1735" s="14" customFormat="1" x14ac:dyDescent="0.2"/>
    <row r="1736" s="14" customFormat="1" x14ac:dyDescent="0.2"/>
    <row r="1737" s="14" customFormat="1" x14ac:dyDescent="0.2"/>
    <row r="1738" s="14" customFormat="1" x14ac:dyDescent="0.2"/>
    <row r="1739" s="14" customFormat="1" x14ac:dyDescent="0.2"/>
    <row r="1740" s="14" customFormat="1" x14ac:dyDescent="0.2"/>
    <row r="1741" s="14" customFormat="1" x14ac:dyDescent="0.2"/>
    <row r="1742" s="14" customFormat="1" x14ac:dyDescent="0.2"/>
    <row r="1743" s="14" customFormat="1" x14ac:dyDescent="0.2"/>
    <row r="1744" s="14" customFormat="1" x14ac:dyDescent="0.2"/>
    <row r="1745" s="14" customFormat="1" x14ac:dyDescent="0.2"/>
    <row r="1746" s="14" customFormat="1" x14ac:dyDescent="0.2"/>
    <row r="1747" s="14" customFormat="1" x14ac:dyDescent="0.2"/>
    <row r="1748" s="14" customFormat="1" x14ac:dyDescent="0.2"/>
    <row r="1749" s="14" customFormat="1" x14ac:dyDescent="0.2"/>
    <row r="1750" s="14" customFormat="1" x14ac:dyDescent="0.2"/>
    <row r="1751" s="14" customFormat="1" x14ac:dyDescent="0.2"/>
    <row r="1752" s="14" customFormat="1" x14ac:dyDescent="0.2"/>
    <row r="1753" s="14" customFormat="1" x14ac:dyDescent="0.2"/>
    <row r="1754" s="14" customFormat="1" x14ac:dyDescent="0.2"/>
    <row r="1755" s="14" customFormat="1" x14ac:dyDescent="0.2"/>
    <row r="1756" s="14" customFormat="1" x14ac:dyDescent="0.2"/>
    <row r="1757" s="14" customFormat="1" x14ac:dyDescent="0.2"/>
    <row r="1758" s="14" customFormat="1" x14ac:dyDescent="0.2"/>
    <row r="1759" s="14" customFormat="1" x14ac:dyDescent="0.2"/>
    <row r="1760" s="14" customFormat="1" x14ac:dyDescent="0.2"/>
    <row r="1761" s="14" customFormat="1" x14ac:dyDescent="0.2"/>
    <row r="1762" s="14" customFormat="1" x14ac:dyDescent="0.2"/>
    <row r="1763" s="14" customFormat="1" x14ac:dyDescent="0.2"/>
    <row r="1764" s="14" customFormat="1" x14ac:dyDescent="0.2"/>
    <row r="1765" s="14" customFormat="1" x14ac:dyDescent="0.2"/>
    <row r="1766" s="14" customFormat="1" x14ac:dyDescent="0.2"/>
    <row r="1767" s="14" customFormat="1" x14ac:dyDescent="0.2"/>
    <row r="1768" s="14" customFormat="1" x14ac:dyDescent="0.2"/>
    <row r="1769" s="14" customFormat="1" x14ac:dyDescent="0.2"/>
    <row r="1770" s="14" customFormat="1" x14ac:dyDescent="0.2"/>
    <row r="1771" s="14" customFormat="1" x14ac:dyDescent="0.2"/>
    <row r="1772" s="14" customFormat="1" x14ac:dyDescent="0.2"/>
    <row r="1773" s="14" customFormat="1" x14ac:dyDescent="0.2"/>
    <row r="1774" s="14" customFormat="1" x14ac:dyDescent="0.2"/>
    <row r="1775" s="14" customFormat="1" x14ac:dyDescent="0.2"/>
    <row r="1776" s="14" customFormat="1" x14ac:dyDescent="0.2"/>
    <row r="1777" s="14" customFormat="1" x14ac:dyDescent="0.2"/>
    <row r="1778" s="14" customFormat="1" x14ac:dyDescent="0.2"/>
    <row r="1779" s="14" customFormat="1" x14ac:dyDescent="0.2"/>
    <row r="1780" s="14" customFormat="1" x14ac:dyDescent="0.2"/>
    <row r="1781" s="14" customFormat="1" x14ac:dyDescent="0.2"/>
    <row r="1782" s="14" customFormat="1" x14ac:dyDescent="0.2"/>
    <row r="1783" s="14" customFormat="1" x14ac:dyDescent="0.2"/>
    <row r="1784" s="14" customFormat="1" x14ac:dyDescent="0.2"/>
    <row r="1785" s="14" customFormat="1" x14ac:dyDescent="0.2"/>
    <row r="1786" s="14" customFormat="1" x14ac:dyDescent="0.2"/>
    <row r="1787" s="14" customFormat="1" x14ac:dyDescent="0.2"/>
    <row r="1788" s="14" customFormat="1" x14ac:dyDescent="0.2"/>
    <row r="1789" s="14" customFormat="1" x14ac:dyDescent="0.2"/>
    <row r="1790" s="14" customFormat="1" x14ac:dyDescent="0.2"/>
    <row r="1791" s="14" customFormat="1" x14ac:dyDescent="0.2"/>
    <row r="1792" s="14" customFormat="1" x14ac:dyDescent="0.2"/>
    <row r="1793" s="14" customFormat="1" x14ac:dyDescent="0.2"/>
    <row r="1794" s="14" customFormat="1" x14ac:dyDescent="0.2"/>
    <row r="1795" s="14" customFormat="1" x14ac:dyDescent="0.2"/>
    <row r="1796" s="14" customFormat="1" x14ac:dyDescent="0.2"/>
    <row r="1797" s="14" customFormat="1" x14ac:dyDescent="0.2"/>
    <row r="1798" s="14" customFormat="1" x14ac:dyDescent="0.2"/>
    <row r="1799" s="14" customFormat="1" x14ac:dyDescent="0.2"/>
    <row r="1800" s="14" customFormat="1" x14ac:dyDescent="0.2"/>
    <row r="1801" s="14" customFormat="1" x14ac:dyDescent="0.2"/>
    <row r="1802" s="14" customFormat="1" x14ac:dyDescent="0.2"/>
    <row r="1803" s="14" customFormat="1" x14ac:dyDescent="0.2"/>
    <row r="1804" s="14" customFormat="1" x14ac:dyDescent="0.2"/>
    <row r="1805" s="14" customFormat="1" x14ac:dyDescent="0.2"/>
    <row r="1806" s="14" customFormat="1" x14ac:dyDescent="0.2"/>
    <row r="1807" s="14" customFormat="1" x14ac:dyDescent="0.2"/>
    <row r="1808" s="14" customFormat="1" x14ac:dyDescent="0.2"/>
    <row r="1809" s="14" customFormat="1" x14ac:dyDescent="0.2"/>
    <row r="1810" s="14" customFormat="1" x14ac:dyDescent="0.2"/>
    <row r="1811" s="14" customFormat="1" x14ac:dyDescent="0.2"/>
    <row r="1812" s="14" customFormat="1" x14ac:dyDescent="0.2"/>
    <row r="1813" s="14" customFormat="1" x14ac:dyDescent="0.2"/>
    <row r="1814" s="14" customFormat="1" x14ac:dyDescent="0.2"/>
    <row r="1815" s="14" customFormat="1" x14ac:dyDescent="0.2"/>
    <row r="1816" s="14" customFormat="1" x14ac:dyDescent="0.2"/>
    <row r="1817" s="14" customFormat="1" x14ac:dyDescent="0.2"/>
    <row r="1818" s="14" customFormat="1" x14ac:dyDescent="0.2"/>
    <row r="1819" s="14" customFormat="1" x14ac:dyDescent="0.2"/>
    <row r="1820" s="14" customFormat="1" x14ac:dyDescent="0.2"/>
    <row r="1821" s="14" customFormat="1" x14ac:dyDescent="0.2"/>
    <row r="1822" s="14" customFormat="1" x14ac:dyDescent="0.2"/>
    <row r="1823" s="14" customFormat="1" x14ac:dyDescent="0.2"/>
    <row r="1824" s="14" customFormat="1" x14ac:dyDescent="0.2"/>
    <row r="1825" s="14" customFormat="1" x14ac:dyDescent="0.2"/>
    <row r="1826" s="14" customFormat="1" x14ac:dyDescent="0.2"/>
    <row r="1827" s="14" customFormat="1" x14ac:dyDescent="0.2"/>
    <row r="1828" s="14" customFormat="1" x14ac:dyDescent="0.2"/>
    <row r="1829" s="14" customFormat="1" x14ac:dyDescent="0.2"/>
    <row r="1830" s="14" customFormat="1" x14ac:dyDescent="0.2"/>
    <row r="1831" s="14" customFormat="1" x14ac:dyDescent="0.2"/>
    <row r="1832" s="14" customFormat="1" x14ac:dyDescent="0.2"/>
    <row r="1833" s="14" customFormat="1" x14ac:dyDescent="0.2"/>
    <row r="1834" s="14" customFormat="1" x14ac:dyDescent="0.2"/>
    <row r="1835" s="14" customFormat="1" x14ac:dyDescent="0.2"/>
    <row r="1836" s="14" customFormat="1" x14ac:dyDescent="0.2"/>
    <row r="1837" s="14" customFormat="1" x14ac:dyDescent="0.2"/>
    <row r="1838" s="14" customFormat="1" x14ac:dyDescent="0.2"/>
    <row r="1839" s="14" customFormat="1" x14ac:dyDescent="0.2"/>
    <row r="1840" s="14" customFormat="1" x14ac:dyDescent="0.2"/>
    <row r="1841" s="14" customFormat="1" x14ac:dyDescent="0.2"/>
    <row r="1842" s="14" customFormat="1" x14ac:dyDescent="0.2"/>
    <row r="1843" s="14" customFormat="1" x14ac:dyDescent="0.2"/>
    <row r="1844" s="14" customFormat="1" x14ac:dyDescent="0.2"/>
    <row r="1845" s="14" customFormat="1" x14ac:dyDescent="0.2"/>
    <row r="1846" s="14" customFormat="1" x14ac:dyDescent="0.2"/>
    <row r="1847" s="14" customFormat="1" x14ac:dyDescent="0.2"/>
    <row r="1848" s="14" customFormat="1" x14ac:dyDescent="0.2"/>
    <row r="1849" s="14" customFormat="1" x14ac:dyDescent="0.2"/>
    <row r="1850" s="14" customFormat="1" x14ac:dyDescent="0.2"/>
    <row r="1851" s="14" customFormat="1" x14ac:dyDescent="0.2"/>
    <row r="1852" s="14" customFormat="1" x14ac:dyDescent="0.2"/>
    <row r="1853" s="14" customFormat="1" x14ac:dyDescent="0.2"/>
    <row r="1854" s="14" customFormat="1" x14ac:dyDescent="0.2"/>
    <row r="1855" s="14" customFormat="1" x14ac:dyDescent="0.2"/>
    <row r="1856" s="14" customFormat="1" x14ac:dyDescent="0.2"/>
    <row r="1857" spans="3:6" s="14" customFormat="1" x14ac:dyDescent="0.2"/>
    <row r="1858" spans="3:6" s="14" customFormat="1" x14ac:dyDescent="0.2"/>
    <row r="1859" spans="3:6" s="14" customFormat="1" x14ac:dyDescent="0.2"/>
    <row r="1860" spans="3:6" s="14" customFormat="1" x14ac:dyDescent="0.2">
      <c r="C1860" s="13"/>
      <c r="D1860" s="13"/>
      <c r="E1860" s="13"/>
      <c r="F1860" s="13"/>
    </row>
  </sheetData>
  <mergeCells count="3"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tabColor theme="3" tint="0.39997558519241921"/>
  </sheetPr>
  <dimension ref="B3:K77"/>
  <sheetViews>
    <sheetView tabSelected="1" zoomScale="110" zoomScaleNormal="110" workbookViewId="0">
      <selection activeCell="H13" sqref="H13"/>
    </sheetView>
  </sheetViews>
  <sheetFormatPr baseColWidth="10" defaultRowHeight="14.25" x14ac:dyDescent="0.2"/>
  <cols>
    <col min="1" max="1" width="2.5703125" style="9" customWidth="1"/>
    <col min="2" max="2" width="67.5703125" style="9" customWidth="1"/>
    <col min="3" max="3" width="13.140625" style="10" hidden="1" customWidth="1"/>
    <col min="4" max="4" width="12.28515625" style="11" hidden="1" customWidth="1"/>
    <col min="5" max="5" width="17.7109375" style="11" customWidth="1"/>
    <col min="6" max="6" width="18.28515625" style="7" customWidth="1"/>
    <col min="7" max="7" width="12.140625" style="35" bestFit="1" customWidth="1"/>
    <col min="8" max="8" width="12.28515625" style="35" bestFit="1" customWidth="1"/>
    <col min="9" max="9" width="11.42578125" style="35"/>
    <col min="10" max="16384" width="11.42578125" style="9"/>
  </cols>
  <sheetData>
    <row r="3" spans="2:7" ht="15" thickBot="1" x14ac:dyDescent="0.25"/>
    <row r="4" spans="2:7" ht="15" thickTop="1" x14ac:dyDescent="0.2">
      <c r="B4" s="204"/>
      <c r="C4" s="205"/>
      <c r="D4" s="206"/>
      <c r="E4" s="206"/>
      <c r="F4" s="207"/>
    </row>
    <row r="5" spans="2:7" x14ac:dyDescent="0.2">
      <c r="B5" s="208"/>
      <c r="C5" s="31"/>
      <c r="D5" s="32"/>
      <c r="E5" s="32"/>
      <c r="F5" s="209"/>
    </row>
    <row r="6" spans="2:7" x14ac:dyDescent="0.2">
      <c r="B6" s="208"/>
      <c r="C6" s="31"/>
      <c r="D6" s="32"/>
      <c r="E6" s="32"/>
      <c r="F6" s="209"/>
    </row>
    <row r="7" spans="2:7" x14ac:dyDescent="0.2">
      <c r="B7" s="208"/>
      <c r="C7" s="31"/>
      <c r="D7" s="32"/>
      <c r="E7" s="32"/>
      <c r="F7" s="210"/>
    </row>
    <row r="8" spans="2:7" x14ac:dyDescent="0.2">
      <c r="B8" s="211"/>
      <c r="C8" s="15"/>
      <c r="D8" s="15"/>
      <c r="E8" s="15"/>
      <c r="F8" s="212"/>
    </row>
    <row r="9" spans="2:7" x14ac:dyDescent="0.2">
      <c r="B9" s="388" t="s">
        <v>6</v>
      </c>
      <c r="C9" s="389"/>
      <c r="D9" s="389"/>
      <c r="E9" s="389"/>
      <c r="F9" s="390"/>
    </row>
    <row r="10" spans="2:7" x14ac:dyDescent="0.2">
      <c r="B10" s="388" t="s">
        <v>262</v>
      </c>
      <c r="C10" s="389"/>
      <c r="D10" s="389"/>
      <c r="E10" s="389"/>
      <c r="F10" s="390"/>
    </row>
    <row r="11" spans="2:7" x14ac:dyDescent="0.2">
      <c r="B11" s="388" t="s">
        <v>164</v>
      </c>
      <c r="C11" s="389"/>
      <c r="D11" s="389"/>
      <c r="E11" s="389"/>
      <c r="F11" s="390"/>
    </row>
    <row r="12" spans="2:7" ht="15" thickBot="1" x14ac:dyDescent="0.25">
      <c r="B12" s="213"/>
      <c r="C12" s="33"/>
      <c r="D12" s="34"/>
      <c r="E12" s="34"/>
      <c r="F12" s="214"/>
    </row>
    <row r="13" spans="2:7" x14ac:dyDescent="0.2">
      <c r="B13" s="215"/>
      <c r="C13" s="87"/>
      <c r="D13" s="88"/>
      <c r="E13" s="364"/>
      <c r="F13" s="371"/>
    </row>
    <row r="14" spans="2:7" x14ac:dyDescent="0.2">
      <c r="B14" s="255" t="s">
        <v>192</v>
      </c>
      <c r="C14" s="62"/>
      <c r="D14" s="89"/>
      <c r="E14" s="365"/>
      <c r="F14" s="369"/>
      <c r="G14" s="5"/>
    </row>
    <row r="15" spans="2:7" x14ac:dyDescent="0.2">
      <c r="B15" s="216"/>
      <c r="C15" s="62"/>
      <c r="D15" s="89"/>
      <c r="E15" s="365"/>
      <c r="F15" s="369"/>
      <c r="G15" s="5"/>
    </row>
    <row r="16" spans="2:7" x14ac:dyDescent="0.2">
      <c r="B16" s="256" t="s">
        <v>195</v>
      </c>
      <c r="C16" s="62"/>
      <c r="D16" s="89"/>
      <c r="E16" s="365"/>
      <c r="F16" s="369"/>
      <c r="G16" s="5"/>
    </row>
    <row r="17" spans="2:7" x14ac:dyDescent="0.2">
      <c r="B17" s="257" t="s">
        <v>0</v>
      </c>
      <c r="C17" s="62"/>
      <c r="D17" s="89"/>
      <c r="E17" s="372" t="str">
        <f>+RESULTADOS!D14</f>
        <v>Enero</v>
      </c>
      <c r="F17" s="373" t="str">
        <f>+RESULTADOS!F14</f>
        <v>Acumulado</v>
      </c>
      <c r="G17" s="5"/>
    </row>
    <row r="18" spans="2:7" x14ac:dyDescent="0.2">
      <c r="B18" s="217"/>
      <c r="C18" s="62"/>
      <c r="D18" s="89"/>
      <c r="E18" s="247"/>
      <c r="F18" s="369"/>
      <c r="G18" s="8"/>
    </row>
    <row r="19" spans="2:7" ht="12.75" customHeight="1" x14ac:dyDescent="0.2">
      <c r="B19" s="218" t="s">
        <v>80</v>
      </c>
      <c r="C19" s="62"/>
      <c r="D19" s="89"/>
      <c r="E19" s="317">
        <f>+RESULTADOS!D42</f>
        <v>-9349369.8900000155</v>
      </c>
      <c r="F19" s="369">
        <f>+RESULTADOS!F42</f>
        <v>-20965072.560000032</v>
      </c>
      <c r="G19" s="8"/>
    </row>
    <row r="20" spans="2:7" ht="12" customHeight="1" x14ac:dyDescent="0.2">
      <c r="B20" s="218"/>
      <c r="C20" s="62"/>
      <c r="D20" s="89"/>
      <c r="E20" s="241"/>
      <c r="F20" s="369"/>
      <c r="G20" s="8"/>
    </row>
    <row r="21" spans="2:7" ht="14.25" customHeight="1" x14ac:dyDescent="0.2">
      <c r="B21" s="198" t="s">
        <v>152</v>
      </c>
      <c r="C21" s="51"/>
      <c r="D21" s="90"/>
      <c r="E21" s="250">
        <v>28913.49</v>
      </c>
      <c r="F21" s="374">
        <v>132251.74</v>
      </c>
      <c r="G21" s="8"/>
    </row>
    <row r="22" spans="2:7" ht="14.25" customHeight="1" x14ac:dyDescent="0.2">
      <c r="B22" s="198" t="s">
        <v>106</v>
      </c>
      <c r="C22" s="51"/>
      <c r="D22" s="90"/>
      <c r="E22" s="250">
        <v>-138.66999999999999</v>
      </c>
      <c r="F22" s="374">
        <v>-260.01</v>
      </c>
      <c r="G22" s="8"/>
    </row>
    <row r="23" spans="2:7" s="35" customFormat="1" x14ac:dyDescent="0.2">
      <c r="B23" s="198" t="s">
        <v>155</v>
      </c>
      <c r="C23" s="62"/>
      <c r="D23" s="89"/>
      <c r="E23" s="250">
        <v>616121.5</v>
      </c>
      <c r="F23" s="374">
        <v>-419457</v>
      </c>
      <c r="G23" s="8"/>
    </row>
    <row r="24" spans="2:7" s="35" customFormat="1" ht="13.5" customHeight="1" x14ac:dyDescent="0.2">
      <c r="B24" s="198" t="s">
        <v>78</v>
      </c>
      <c r="C24" s="62"/>
      <c r="D24" s="89"/>
      <c r="E24" s="250">
        <v>-1373471.71</v>
      </c>
      <c r="F24" s="374">
        <v>-931845.05999999994</v>
      </c>
      <c r="G24" s="8"/>
    </row>
    <row r="25" spans="2:7" s="35" customFormat="1" ht="13.5" customHeight="1" x14ac:dyDescent="0.2">
      <c r="B25" s="198" t="s">
        <v>120</v>
      </c>
      <c r="C25" s="62"/>
      <c r="D25" s="89"/>
      <c r="E25" s="250">
        <v>334688.67000000004</v>
      </c>
      <c r="F25" s="374">
        <v>669377.34000000008</v>
      </c>
      <c r="G25" s="8"/>
    </row>
    <row r="26" spans="2:7" s="35" customFormat="1" x14ac:dyDescent="0.2">
      <c r="B26" s="198" t="s">
        <v>70</v>
      </c>
      <c r="C26" s="62"/>
      <c r="D26" s="89"/>
      <c r="E26" s="250">
        <v>-22793911.91</v>
      </c>
      <c r="F26" s="374">
        <v>-44624781.07</v>
      </c>
      <c r="G26" s="8"/>
    </row>
    <row r="27" spans="2:7" s="35" customFormat="1" x14ac:dyDescent="0.2">
      <c r="B27" s="198" t="s">
        <v>105</v>
      </c>
      <c r="C27" s="62"/>
      <c r="D27" s="89"/>
      <c r="E27" s="250">
        <v>1666.2999999999993</v>
      </c>
      <c r="F27" s="374">
        <v>879022.44000000006</v>
      </c>
      <c r="G27" s="8"/>
    </row>
    <row r="28" spans="2:7" s="35" customFormat="1" x14ac:dyDescent="0.2">
      <c r="B28" s="198" t="s">
        <v>79</v>
      </c>
      <c r="C28" s="62"/>
      <c r="D28" s="89"/>
      <c r="E28" s="250">
        <v>38950724.600000128</v>
      </c>
      <c r="F28" s="374">
        <v>66368830.650000125</v>
      </c>
      <c r="G28" s="8"/>
    </row>
    <row r="29" spans="2:7" s="35" customFormat="1" hidden="1" x14ac:dyDescent="0.2">
      <c r="B29" s="198" t="s">
        <v>161</v>
      </c>
      <c r="C29" s="62"/>
      <c r="D29" s="89"/>
      <c r="E29" s="250"/>
      <c r="F29" s="374">
        <v>0</v>
      </c>
      <c r="G29" s="8"/>
    </row>
    <row r="30" spans="2:7" s="35" customFormat="1" x14ac:dyDescent="0.2">
      <c r="B30" s="198" t="s">
        <v>100</v>
      </c>
      <c r="C30" s="62"/>
      <c r="D30" s="89"/>
      <c r="E30" s="250">
        <v>356578.45999999996</v>
      </c>
      <c r="F30" s="374">
        <v>1247201.2999999998</v>
      </c>
      <c r="G30" s="8"/>
    </row>
    <row r="31" spans="2:7" s="35" customFormat="1" x14ac:dyDescent="0.2">
      <c r="B31" s="198" t="s">
        <v>239</v>
      </c>
      <c r="C31" s="62"/>
      <c r="D31" s="89"/>
      <c r="E31" s="250">
        <v>311902267.79000002</v>
      </c>
      <c r="F31" s="374">
        <v>336692375.55000001</v>
      </c>
      <c r="G31" s="8"/>
    </row>
    <row r="32" spans="2:7" s="35" customFormat="1" ht="15" thickBot="1" x14ac:dyDescent="0.25">
      <c r="B32" s="259"/>
      <c r="C32" s="80"/>
      <c r="D32" s="260"/>
      <c r="E32" s="315"/>
      <c r="F32" s="375"/>
      <c r="G32" s="8"/>
    </row>
    <row r="33" spans="2:7" ht="16.5" customHeight="1" thickTop="1" thickBot="1" x14ac:dyDescent="0.25">
      <c r="B33" s="258" t="s">
        <v>193</v>
      </c>
      <c r="C33" s="91"/>
      <c r="D33" s="92" t="e">
        <f>+#REF!</f>
        <v>#REF!</v>
      </c>
      <c r="E33" s="363">
        <f>SUM(E19:E32)</f>
        <v>318674068.63000011</v>
      </c>
      <c r="F33" s="370">
        <f>SUM(F19:F32)</f>
        <v>339047643.32000011</v>
      </c>
      <c r="G33" s="8"/>
    </row>
    <row r="34" spans="2:7" ht="14.25" customHeight="1" x14ac:dyDescent="0.2">
      <c r="B34" s="220"/>
      <c r="C34" s="87"/>
      <c r="D34" s="88"/>
      <c r="E34" s="364"/>
      <c r="F34" s="371"/>
      <c r="G34" s="8"/>
    </row>
    <row r="35" spans="2:7" x14ac:dyDescent="0.2">
      <c r="B35" s="216" t="s">
        <v>209</v>
      </c>
      <c r="C35" s="62"/>
      <c r="D35" s="89"/>
      <c r="E35" s="365"/>
      <c r="F35" s="369"/>
      <c r="G35" s="8"/>
    </row>
    <row r="36" spans="2:7" x14ac:dyDescent="0.2">
      <c r="B36" s="221"/>
      <c r="C36" s="62"/>
      <c r="D36" s="89"/>
      <c r="E36" s="247"/>
      <c r="F36" s="376"/>
      <c r="G36" s="5"/>
    </row>
    <row r="37" spans="2:7" x14ac:dyDescent="0.2">
      <c r="B37" s="222" t="s">
        <v>196</v>
      </c>
      <c r="C37" s="62"/>
      <c r="D37" s="89"/>
      <c r="E37" s="239">
        <v>22553376.289999999</v>
      </c>
      <c r="F37" s="377">
        <v>92520669.810000002</v>
      </c>
      <c r="G37" s="5"/>
    </row>
    <row r="38" spans="2:7" ht="12.75" customHeight="1" x14ac:dyDescent="0.2">
      <c r="B38" s="222" t="s">
        <v>81</v>
      </c>
      <c r="C38" s="51"/>
      <c r="D38" s="90"/>
      <c r="E38" s="239">
        <v>174541.66</v>
      </c>
      <c r="F38" s="377">
        <v>349083.32</v>
      </c>
      <c r="G38" s="5"/>
    </row>
    <row r="39" spans="2:7" x14ac:dyDescent="0.2">
      <c r="B39" s="222" t="s">
        <v>82</v>
      </c>
      <c r="C39" s="51"/>
      <c r="D39" s="90"/>
      <c r="E39" s="239">
        <v>364125.45</v>
      </c>
      <c r="F39" s="377">
        <v>728250.9</v>
      </c>
      <c r="G39" s="5"/>
    </row>
    <row r="40" spans="2:7" x14ac:dyDescent="0.2">
      <c r="B40" s="222" t="s">
        <v>83</v>
      </c>
      <c r="C40" s="51"/>
      <c r="D40" s="90"/>
      <c r="E40" s="239">
        <v>177004.17</v>
      </c>
      <c r="F40" s="377">
        <v>354008.34</v>
      </c>
      <c r="G40" s="5"/>
    </row>
    <row r="41" spans="2:7" ht="12.75" customHeight="1" x14ac:dyDescent="0.2">
      <c r="B41" s="222" t="s">
        <v>91</v>
      </c>
      <c r="C41" s="51"/>
      <c r="D41" s="90"/>
      <c r="E41" s="239">
        <v>-310174.29000000004</v>
      </c>
      <c r="F41" s="377">
        <v>377323.01</v>
      </c>
      <c r="G41" s="5"/>
    </row>
    <row r="42" spans="2:7" ht="12.75" customHeight="1" x14ac:dyDescent="0.2">
      <c r="B42" s="222" t="s">
        <v>210</v>
      </c>
      <c r="C42" s="51"/>
      <c r="D42" s="90"/>
      <c r="E42" s="366">
        <v>21497.63</v>
      </c>
      <c r="F42" s="377">
        <v>42995.26</v>
      </c>
      <c r="G42" s="5"/>
    </row>
    <row r="43" spans="2:7" ht="15" thickBot="1" x14ac:dyDescent="0.25">
      <c r="B43" s="219"/>
      <c r="C43" s="91"/>
      <c r="D43" s="92"/>
      <c r="E43" s="240"/>
      <c r="F43" s="370"/>
      <c r="G43" s="5"/>
    </row>
    <row r="44" spans="2:7" ht="15.75" customHeight="1" thickBot="1" x14ac:dyDescent="0.25">
      <c r="B44" s="223" t="s">
        <v>211</v>
      </c>
      <c r="C44" s="93"/>
      <c r="D44" s="94" t="e">
        <f>+#REF!</f>
        <v>#REF!</v>
      </c>
      <c r="E44" s="378">
        <f>SUM(E37:E43)</f>
        <v>22980370.91</v>
      </c>
      <c r="F44" s="379">
        <f>SUM(F37:F43)</f>
        <v>94372330.640000015</v>
      </c>
      <c r="G44" s="5"/>
    </row>
    <row r="45" spans="2:7" ht="15.75" customHeight="1" x14ac:dyDescent="0.2">
      <c r="B45" s="237"/>
      <c r="C45" s="87"/>
      <c r="D45" s="88"/>
      <c r="E45" s="380"/>
      <c r="F45" s="371"/>
      <c r="G45" s="5"/>
    </row>
    <row r="46" spans="2:7" hidden="1" x14ac:dyDescent="0.2">
      <c r="B46" s="221"/>
      <c r="C46" s="62"/>
      <c r="D46" s="89"/>
      <c r="E46" s="247"/>
      <c r="F46" s="369"/>
      <c r="G46" s="5"/>
    </row>
    <row r="47" spans="2:7" x14ac:dyDescent="0.2">
      <c r="B47" s="255" t="s">
        <v>7</v>
      </c>
      <c r="C47" s="62"/>
      <c r="D47" s="89"/>
      <c r="E47" s="247"/>
      <c r="F47" s="369"/>
      <c r="G47" s="5"/>
    </row>
    <row r="48" spans="2:7" x14ac:dyDescent="0.2">
      <c r="B48" s="221"/>
      <c r="C48" s="62"/>
      <c r="D48" s="89"/>
      <c r="E48" s="247"/>
      <c r="F48" s="369"/>
      <c r="G48" s="5"/>
    </row>
    <row r="49" spans="2:11" ht="12.75" hidden="1" customHeight="1" x14ac:dyDescent="0.2">
      <c r="B49" s="198" t="s">
        <v>92</v>
      </c>
      <c r="C49" s="62"/>
      <c r="D49" s="89"/>
      <c r="E49" s="241">
        <v>0</v>
      </c>
      <c r="F49" s="376">
        <v>0</v>
      </c>
      <c r="G49" s="5"/>
      <c r="H49" s="5"/>
      <c r="I49" s="5"/>
      <c r="J49" s="10"/>
      <c r="K49" s="10"/>
    </row>
    <row r="50" spans="2:11" ht="12.75" hidden="1" customHeight="1" x14ac:dyDescent="0.2">
      <c r="B50" s="198" t="s">
        <v>38</v>
      </c>
      <c r="C50" s="62"/>
      <c r="D50" s="89"/>
      <c r="E50" s="381">
        <v>0</v>
      </c>
      <c r="F50" s="376">
        <v>0</v>
      </c>
      <c r="G50" s="5"/>
      <c r="H50" s="5"/>
      <c r="I50" s="5"/>
      <c r="J50" s="10"/>
      <c r="K50" s="10"/>
    </row>
    <row r="51" spans="2:11" ht="12.75" hidden="1" customHeight="1" x14ac:dyDescent="0.2">
      <c r="B51" s="198" t="s">
        <v>101</v>
      </c>
      <c r="C51" s="62"/>
      <c r="D51" s="89"/>
      <c r="E51" s="239">
        <v>0</v>
      </c>
      <c r="F51" s="376">
        <v>0</v>
      </c>
      <c r="G51" s="5"/>
      <c r="H51" s="5"/>
      <c r="I51" s="5"/>
      <c r="J51" s="10"/>
      <c r="K51" s="10"/>
    </row>
    <row r="52" spans="2:11" hidden="1" x14ac:dyDescent="0.2">
      <c r="B52" s="198" t="s">
        <v>128</v>
      </c>
      <c r="C52" s="62"/>
      <c r="D52" s="89"/>
      <c r="E52" s="239">
        <v>0</v>
      </c>
      <c r="F52" s="376">
        <v>0</v>
      </c>
      <c r="G52" s="5"/>
      <c r="H52" s="5"/>
      <c r="I52" s="5"/>
      <c r="J52" s="10"/>
      <c r="K52" s="10"/>
    </row>
    <row r="53" spans="2:11" hidden="1" x14ac:dyDescent="0.2">
      <c r="B53" s="198" t="s">
        <v>121</v>
      </c>
      <c r="C53" s="62"/>
      <c r="D53" s="89"/>
      <c r="E53" s="239">
        <v>0</v>
      </c>
      <c r="F53" s="376">
        <v>0</v>
      </c>
      <c r="G53" s="5"/>
      <c r="H53" s="5"/>
      <c r="I53" s="5"/>
      <c r="J53" s="10"/>
      <c r="K53" s="10"/>
    </row>
    <row r="54" spans="2:11" x14ac:dyDescent="0.2">
      <c r="B54" s="198" t="s">
        <v>95</v>
      </c>
      <c r="C54" s="62"/>
      <c r="D54" s="89"/>
      <c r="E54" s="239">
        <v>-365800</v>
      </c>
      <c r="F54" s="376">
        <v>-3818352.29</v>
      </c>
      <c r="G54" s="5"/>
      <c r="H54" s="5"/>
      <c r="I54" s="5"/>
      <c r="J54" s="10"/>
      <c r="K54" s="10"/>
    </row>
    <row r="55" spans="2:11" ht="15" thickBot="1" x14ac:dyDescent="0.25">
      <c r="B55" s="219"/>
      <c r="C55" s="91"/>
      <c r="D55" s="92"/>
      <c r="E55" s="240"/>
      <c r="F55" s="370"/>
      <c r="G55" s="5"/>
      <c r="H55" s="5"/>
      <c r="I55" s="5"/>
      <c r="J55" s="10"/>
      <c r="K55" s="10"/>
    </row>
    <row r="56" spans="2:11" ht="15.75" customHeight="1" thickBot="1" x14ac:dyDescent="0.25">
      <c r="B56" s="254" t="s">
        <v>8</v>
      </c>
      <c r="C56" s="95"/>
      <c r="D56" s="96" t="e">
        <f>+#REF!</f>
        <v>#REF!</v>
      </c>
      <c r="E56" s="378">
        <f>SUM(E49:E55)</f>
        <v>-365800</v>
      </c>
      <c r="F56" s="379">
        <f>SUM(F49:F55)</f>
        <v>-3818352.29</v>
      </c>
      <c r="G56" s="5"/>
      <c r="H56" s="5"/>
      <c r="I56" s="5"/>
      <c r="J56" s="10"/>
      <c r="K56" s="10"/>
    </row>
    <row r="57" spans="2:11" x14ac:dyDescent="0.2">
      <c r="B57" s="220"/>
      <c r="C57" s="87"/>
      <c r="D57" s="88"/>
      <c r="E57" s="364"/>
      <c r="F57" s="371"/>
      <c r="G57" s="5"/>
      <c r="H57" s="5"/>
      <c r="I57" s="5"/>
      <c r="J57" s="10"/>
      <c r="K57" s="10"/>
    </row>
    <row r="58" spans="2:11" x14ac:dyDescent="0.2">
      <c r="B58" s="221"/>
      <c r="C58" s="62"/>
      <c r="D58" s="89"/>
      <c r="E58" s="247"/>
      <c r="F58" s="369"/>
      <c r="G58" s="5"/>
      <c r="H58" s="5"/>
      <c r="I58" s="5"/>
      <c r="J58" s="10"/>
      <c r="K58" s="10"/>
    </row>
    <row r="59" spans="2:11" x14ac:dyDescent="0.2">
      <c r="B59" s="222" t="s">
        <v>26</v>
      </c>
      <c r="C59" s="51"/>
      <c r="D59" s="90"/>
      <c r="E59" s="318">
        <f>+E44+E33+E56+1</f>
        <v>341288640.54000014</v>
      </c>
      <c r="F59" s="382">
        <f>88334436.12+E59</f>
        <v>429623076.66000015</v>
      </c>
      <c r="G59" s="5"/>
      <c r="H59" s="5"/>
      <c r="I59" s="5"/>
      <c r="J59" s="10"/>
      <c r="K59" s="10"/>
    </row>
    <row r="60" spans="2:11" x14ac:dyDescent="0.2">
      <c r="B60" s="222" t="s">
        <v>93</v>
      </c>
      <c r="C60" s="51"/>
      <c r="D60" s="90"/>
      <c r="E60" s="241">
        <v>312181635.61000001</v>
      </c>
      <c r="F60" s="376">
        <v>223847199.49000001</v>
      </c>
      <c r="G60" s="5"/>
      <c r="H60" s="5"/>
      <c r="I60" s="5"/>
      <c r="J60" s="10"/>
      <c r="K60" s="10"/>
    </row>
    <row r="61" spans="2:11" ht="15" thickBot="1" x14ac:dyDescent="0.25">
      <c r="B61" s="219"/>
      <c r="C61" s="91"/>
      <c r="D61" s="92"/>
      <c r="E61" s="240" t="s">
        <v>69</v>
      </c>
      <c r="F61" s="370"/>
      <c r="G61" s="5"/>
      <c r="H61" s="5"/>
      <c r="I61" s="5"/>
      <c r="J61" s="10"/>
      <c r="K61" s="10"/>
    </row>
    <row r="62" spans="2:11" ht="18" customHeight="1" thickBot="1" x14ac:dyDescent="0.25">
      <c r="B62" s="231" t="s">
        <v>194</v>
      </c>
      <c r="C62" s="224"/>
      <c r="D62" s="225" t="e">
        <f>+#REF!+#REF!</f>
        <v>#REF!</v>
      </c>
      <c r="E62" s="226">
        <f>SUM(E59:E61)</f>
        <v>653470276.1500001</v>
      </c>
      <c r="F62" s="227">
        <f>SUM(F59:F61)</f>
        <v>653470276.1500001</v>
      </c>
      <c r="G62" s="5"/>
      <c r="H62" s="5"/>
      <c r="I62" s="5"/>
      <c r="J62" s="10"/>
      <c r="K62" s="10"/>
    </row>
    <row r="63" spans="2:11" ht="15" thickTop="1" x14ac:dyDescent="0.2">
      <c r="B63" s="38"/>
      <c r="C63" s="50"/>
      <c r="D63" s="98"/>
      <c r="E63" s="98"/>
      <c r="F63" s="99"/>
      <c r="G63" s="5"/>
      <c r="H63" s="5"/>
      <c r="I63" s="5"/>
      <c r="J63" s="10"/>
      <c r="K63" s="10"/>
    </row>
    <row r="64" spans="2:11" x14ac:dyDescent="0.2">
      <c r="G64" s="5"/>
      <c r="H64" s="5"/>
      <c r="I64" s="5"/>
      <c r="J64" s="10"/>
      <c r="K64" s="10"/>
    </row>
    <row r="65" spans="4:11" x14ac:dyDescent="0.2">
      <c r="G65" s="5"/>
      <c r="H65" s="5"/>
      <c r="I65" s="5"/>
      <c r="J65" s="10"/>
      <c r="K65" s="10"/>
    </row>
    <row r="66" spans="4:11" ht="13.5" customHeight="1" x14ac:dyDescent="0.2">
      <c r="G66" s="5"/>
      <c r="H66" s="5"/>
      <c r="I66" s="5"/>
      <c r="J66" s="10"/>
      <c r="K66" s="10"/>
    </row>
    <row r="67" spans="4:11" ht="14.25" customHeight="1" x14ac:dyDescent="0.2">
      <c r="G67" s="5"/>
      <c r="H67" s="5"/>
      <c r="I67" s="5"/>
      <c r="J67" s="10"/>
      <c r="K67" s="10"/>
    </row>
    <row r="68" spans="4:11" ht="13.9" customHeight="1" x14ac:dyDescent="0.2">
      <c r="G68" s="5"/>
      <c r="H68" s="5"/>
      <c r="I68" s="5"/>
      <c r="J68" s="10"/>
      <c r="K68" s="10"/>
    </row>
    <row r="69" spans="4:11" x14ac:dyDescent="0.2">
      <c r="G69" s="5"/>
      <c r="H69" s="5"/>
      <c r="I69" s="5"/>
      <c r="J69" s="10"/>
      <c r="K69" s="10"/>
    </row>
    <row r="70" spans="4:11" x14ac:dyDescent="0.2">
      <c r="G70" s="5"/>
      <c r="H70" s="5"/>
      <c r="I70" s="5"/>
      <c r="J70" s="10"/>
      <c r="K70" s="10"/>
    </row>
    <row r="71" spans="4:11" x14ac:dyDescent="0.2">
      <c r="D71" s="12"/>
      <c r="E71" s="12"/>
      <c r="G71" s="5"/>
      <c r="H71" s="5"/>
      <c r="I71" s="5"/>
      <c r="J71" s="10"/>
      <c r="K71" s="10"/>
    </row>
    <row r="72" spans="4:11" x14ac:dyDescent="0.2">
      <c r="G72" s="5"/>
      <c r="H72" s="5"/>
      <c r="I72" s="5"/>
      <c r="J72" s="10"/>
      <c r="K72" s="10"/>
    </row>
    <row r="73" spans="4:11" x14ac:dyDescent="0.2">
      <c r="G73" s="5"/>
      <c r="H73" s="5"/>
      <c r="I73" s="5"/>
      <c r="J73" s="10"/>
      <c r="K73" s="10"/>
    </row>
    <row r="74" spans="4:11" x14ac:dyDescent="0.2">
      <c r="G74" s="5"/>
      <c r="H74" s="5"/>
      <c r="I74" s="5"/>
      <c r="J74" s="10"/>
      <c r="K74" s="10"/>
    </row>
    <row r="75" spans="4:11" x14ac:dyDescent="0.2">
      <c r="G75" s="5"/>
      <c r="H75" s="5"/>
      <c r="I75" s="5"/>
      <c r="J75" s="10"/>
      <c r="K75" s="10"/>
    </row>
    <row r="76" spans="4:11" x14ac:dyDescent="0.2">
      <c r="G76" s="5"/>
      <c r="H76" s="5"/>
      <c r="I76" s="5"/>
      <c r="J76" s="10"/>
      <c r="K76" s="10"/>
    </row>
    <row r="77" spans="4:11" x14ac:dyDescent="0.2">
      <c r="G77" s="5"/>
      <c r="H77" s="5"/>
      <c r="I77" s="5"/>
      <c r="J77" s="10"/>
      <c r="K77" s="10"/>
    </row>
  </sheetData>
  <mergeCells count="3">
    <mergeCell ref="B9:F9"/>
    <mergeCell ref="B10:F10"/>
    <mergeCell ref="B11:F11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2024-02-15T13:53:59Z</cp:lastPrinted>
  <dcterms:created xsi:type="dcterms:W3CDTF">2005-02-18T21:21:25Z</dcterms:created>
  <dcterms:modified xsi:type="dcterms:W3CDTF">2024-03-15T17:02:04Z</dcterms:modified>
</cp:coreProperties>
</file>