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filterPrivacy="1" codeName="ThisWorkbook"/>
  <xr:revisionPtr revIDLastSave="0" documentId="13_ncr:1_{0612CD81-3BB5-4EFB-92C1-1A8B92660A4B}" xr6:coauthVersionLast="36" xr6:coauthVersionMax="36" xr10:uidLastSave="{00000000-0000-0000-0000-000000000000}"/>
  <bookViews>
    <workbookView xWindow="240" yWindow="105" windowWidth="14805" windowHeight="8010" tabRatio="916" xr2:uid="{00000000-000D-0000-FFFF-FFFF00000000}"/>
  </bookViews>
  <sheets>
    <sheet name="Indice" sheetId="128" r:id="rId1"/>
    <sheet name="SCM.01" sheetId="305" r:id="rId2"/>
    <sheet name="SCM.02" sheetId="306" r:id="rId3"/>
    <sheet name="SCM.03" sheetId="307" r:id="rId4"/>
    <sheet name="SCM.04" sheetId="308" r:id="rId5"/>
    <sheet name="SCM.05" sheetId="309" r:id="rId6"/>
    <sheet name="SCM.06" sheetId="310" r:id="rId7"/>
    <sheet name="SCM.07" sheetId="311" r:id="rId8"/>
    <sheet name="SCM.08" sheetId="312" r:id="rId9"/>
    <sheet name="SCM.09" sheetId="313" r:id="rId10"/>
    <sheet name="SCM.10" sheetId="314" r:id="rId11"/>
    <sheet name="SCM.11" sheetId="315" r:id="rId12"/>
    <sheet name="SCM.12" sheetId="297" r:id="rId13"/>
    <sheet name="SCM.13" sheetId="298" r:id="rId14"/>
    <sheet name="SCM.14" sheetId="299" r:id="rId15"/>
    <sheet name="SCM.15" sheetId="319" r:id="rId16"/>
    <sheet name="SCM.16" sheetId="316" r:id="rId17"/>
    <sheet name="SCM.18" sheetId="300" r:id="rId18"/>
    <sheet name="SCM.19" sheetId="318" r:id="rId19"/>
    <sheet name="SCM.20" sheetId="317" r:id="rId20"/>
  </sheets>
  <externalReferences>
    <externalReference r:id="rId21"/>
    <externalReference r:id="rId22"/>
  </externalReferences>
  <definedNames>
    <definedName name="_xlnm.Print_Area" localSheetId="0">Indice!$A$1:$S$52</definedName>
    <definedName name="_xlnm.Print_Area" localSheetId="1">SCM.01!$A$1:$G$36</definedName>
    <definedName name="_xlnm.Print_Area" localSheetId="2">SCM.02!$A$1:$D$35</definedName>
    <definedName name="_xlnm.Print_Area" localSheetId="3">SCM.03!$A$1:$H$51</definedName>
    <definedName name="_xlnm.Print_Area" localSheetId="4">SCM.04!$A$1:$D$39</definedName>
    <definedName name="_xlnm.Print_Area" localSheetId="5">SCM.05!$A$1:$G$36</definedName>
    <definedName name="_xlnm.Print_Area" localSheetId="6">SCM.06!$A$1:$D$36</definedName>
    <definedName name="_xlnm.Print_Area" localSheetId="7">SCM.07!$A$1:$D$24</definedName>
    <definedName name="_xlnm.Print_Area" localSheetId="9">SCM.09!$A$1:$E$37</definedName>
    <definedName name="_xlnm.Print_Area" localSheetId="10">SCM.10!$A$1:$N$47</definedName>
    <definedName name="_xlnm.Print_Area" localSheetId="11">SCM.11!$A$1:$G$44</definedName>
    <definedName name="_xlnm.Print_Area" localSheetId="12">SCM.12!$A$1:$D$52</definedName>
    <definedName name="_xlnm.Print_Area" localSheetId="13">SCM.13!$A$1:$E$36</definedName>
    <definedName name="_xlnm.Print_Area" localSheetId="14">SCM.14!$A$1:$E$35</definedName>
    <definedName name="_xlnm.Print_Area" localSheetId="15">SCM.15!$A$1:$D$33</definedName>
    <definedName name="_xlnm.Print_Area" localSheetId="16">SCM.16!$A$1:$F$34</definedName>
    <definedName name="_xlnm.Print_Area" localSheetId="17">SCM.18!$A$1:$E$19</definedName>
    <definedName name="_xlnm.Print_Area" localSheetId="18">SCM.19!$A$1:$C$15</definedName>
    <definedName name="_xlnm.Print_Area" localSheetId="19">SCM.20!$A$1:$G$39</definedName>
  </definedNames>
  <calcPr calcId="191029"/>
</workbook>
</file>

<file path=xl/calcChain.xml><?xml version="1.0" encoding="utf-8"?>
<calcChain xmlns="http://schemas.openxmlformats.org/spreadsheetml/2006/main">
  <c r="C13" i="319" l="1"/>
  <c r="C12" i="319" s="1"/>
  <c r="D12" i="319"/>
  <c r="C12" i="318"/>
  <c r="G13" i="317"/>
  <c r="F13" i="317"/>
  <c r="E13" i="317"/>
  <c r="D13" i="317"/>
  <c r="C13" i="317"/>
  <c r="E26" i="316"/>
  <c r="E25" i="316"/>
  <c r="E24" i="316"/>
  <c r="E23" i="316"/>
  <c r="C19" i="316"/>
  <c r="C18" i="316"/>
  <c r="C17" i="316"/>
  <c r="D16" i="316"/>
  <c r="C16" i="316"/>
  <c r="C15" i="316"/>
  <c r="C14" i="316"/>
  <c r="E22" i="316" s="1"/>
  <c r="D13" i="316"/>
  <c r="C13" i="316"/>
  <c r="D12" i="316"/>
  <c r="C12" i="316"/>
  <c r="C21" i="315"/>
  <c r="C17" i="315" s="1"/>
  <c r="C20" i="315"/>
  <c r="C19" i="315"/>
  <c r="C15" i="315" s="1"/>
  <c r="F18" i="315"/>
  <c r="E18" i="315"/>
  <c r="D18" i="315"/>
  <c r="C18" i="315"/>
  <c r="F17" i="315"/>
  <c r="E17" i="315"/>
  <c r="D17" i="315"/>
  <c r="F16" i="315"/>
  <c r="F14" i="315" s="1"/>
  <c r="E16" i="315"/>
  <c r="E14" i="315" s="1"/>
  <c r="D16" i="315"/>
  <c r="D14" i="315" s="1"/>
  <c r="C16" i="315"/>
  <c r="F15" i="315"/>
  <c r="E15" i="315"/>
  <c r="D15" i="315"/>
  <c r="L21" i="314"/>
  <c r="L17" i="314" s="1"/>
  <c r="I21" i="314"/>
  <c r="I17" i="314" s="1"/>
  <c r="F21" i="314"/>
  <c r="F17" i="314" s="1"/>
  <c r="E21" i="314"/>
  <c r="D21" i="314"/>
  <c r="L20" i="314"/>
  <c r="I20" i="314"/>
  <c r="F20" i="314"/>
  <c r="E20" i="314"/>
  <c r="E16" i="314" s="1"/>
  <c r="D20" i="314"/>
  <c r="D16" i="314" s="1"/>
  <c r="C20" i="314"/>
  <c r="C16" i="314" s="1"/>
  <c r="L19" i="314"/>
  <c r="L15" i="314" s="1"/>
  <c r="I19" i="314"/>
  <c r="I15" i="314" s="1"/>
  <c r="F19" i="314"/>
  <c r="F15" i="314" s="1"/>
  <c r="E19" i="314"/>
  <c r="D19" i="314"/>
  <c r="N18" i="314"/>
  <c r="N14" i="314" s="1"/>
  <c r="M18" i="314"/>
  <c r="M14" i="314" s="1"/>
  <c r="K18" i="314"/>
  <c r="J18" i="314"/>
  <c r="H18" i="314"/>
  <c r="E18" i="314" s="1"/>
  <c r="G18" i="314"/>
  <c r="D18" i="314" s="1"/>
  <c r="N17" i="314"/>
  <c r="M17" i="314"/>
  <c r="K17" i="314"/>
  <c r="J17" i="314"/>
  <c r="H17" i="314"/>
  <c r="G17" i="314"/>
  <c r="E17" i="314"/>
  <c r="D17" i="314"/>
  <c r="N16" i="314"/>
  <c r="M16" i="314"/>
  <c r="L16" i="314"/>
  <c r="K16" i="314"/>
  <c r="J16" i="314"/>
  <c r="I16" i="314"/>
  <c r="H16" i="314"/>
  <c r="G16" i="314"/>
  <c r="F16" i="314"/>
  <c r="N15" i="314"/>
  <c r="M15" i="314"/>
  <c r="K15" i="314"/>
  <c r="J15" i="314"/>
  <c r="H15" i="314"/>
  <c r="G15" i="314"/>
  <c r="E15" i="314"/>
  <c r="D15" i="314"/>
  <c r="K14" i="314"/>
  <c r="J14" i="314"/>
  <c r="H14" i="314"/>
  <c r="G14" i="314"/>
  <c r="D14" i="314" s="1"/>
  <c r="C17" i="313"/>
  <c r="C16" i="313"/>
  <c r="C15" i="313"/>
  <c r="C14" i="313" s="1"/>
  <c r="D14" i="313"/>
  <c r="G11" i="312"/>
  <c r="F11" i="312"/>
  <c r="E11" i="312"/>
  <c r="D11" i="312"/>
  <c r="C11" i="312"/>
  <c r="C15" i="310"/>
  <c r="C14" i="310"/>
  <c r="D13" i="310"/>
  <c r="C13" i="310" s="1"/>
  <c r="D20" i="309"/>
  <c r="D16" i="309" s="1"/>
  <c r="D19" i="309"/>
  <c r="D15" i="309" s="1"/>
  <c r="D18" i="309"/>
  <c r="D14" i="309" s="1"/>
  <c r="F17" i="309"/>
  <c r="D17" i="309" s="1"/>
  <c r="D13" i="309" s="1"/>
  <c r="E17" i="309"/>
  <c r="F16" i="309"/>
  <c r="E16" i="309"/>
  <c r="F15" i="309"/>
  <c r="E15" i="309"/>
  <c r="F14" i="309"/>
  <c r="E14" i="309"/>
  <c r="E13" i="309"/>
  <c r="C19" i="308"/>
  <c r="C18" i="308"/>
  <c r="C17" i="308"/>
  <c r="C16" i="308"/>
  <c r="C15" i="308"/>
  <c r="D14" i="308"/>
  <c r="C14" i="308"/>
  <c r="E13" i="307"/>
  <c r="F13" i="307"/>
  <c r="G13" i="307"/>
  <c r="H13" i="307"/>
  <c r="I13" i="307"/>
  <c r="J13" i="307"/>
  <c r="K13" i="307"/>
  <c r="L13" i="307"/>
  <c r="C14" i="307"/>
  <c r="D14" i="307"/>
  <c r="C15" i="307"/>
  <c r="C13" i="307" s="1"/>
  <c r="D15" i="307"/>
  <c r="D13" i="307" s="1"/>
  <c r="C16" i="307"/>
  <c r="D16" i="307"/>
  <c r="C17" i="307"/>
  <c r="D17" i="307"/>
  <c r="C18" i="307"/>
  <c r="D18" i="307"/>
  <c r="C19" i="307"/>
  <c r="D19" i="307"/>
  <c r="C20" i="307"/>
  <c r="D20" i="307"/>
  <c r="C21" i="307"/>
  <c r="D21" i="307"/>
  <c r="C22" i="307"/>
  <c r="D22" i="307"/>
  <c r="C23" i="307"/>
  <c r="D23" i="307"/>
  <c r="C24" i="307"/>
  <c r="D24" i="307"/>
  <c r="C25" i="307"/>
  <c r="D25" i="307"/>
  <c r="C26" i="307"/>
  <c r="D26" i="307"/>
  <c r="C27" i="307"/>
  <c r="D27" i="307"/>
  <c r="C14" i="306"/>
  <c r="C13" i="306"/>
  <c r="D12" i="306"/>
  <c r="C12" i="306"/>
  <c r="D16" i="305"/>
  <c r="C16" i="305"/>
  <c r="D15" i="305"/>
  <c r="C15" i="305"/>
  <c r="F14" i="305"/>
  <c r="D14" i="305" s="1"/>
  <c r="E14" i="305"/>
  <c r="C14" i="305"/>
  <c r="C14" i="315" l="1"/>
  <c r="E14" i="314"/>
  <c r="F18" i="314"/>
  <c r="I18" i="314"/>
  <c r="I14" i="314" s="1"/>
  <c r="L18" i="314"/>
  <c r="L14" i="314" s="1"/>
  <c r="C19" i="314"/>
  <c r="C15" i="314" s="1"/>
  <c r="C21" i="314"/>
  <c r="C17" i="314" s="1"/>
  <c r="F13" i="309"/>
  <c r="F14" i="314" l="1"/>
  <c r="C14" i="314" s="1"/>
  <c r="C18" i="314"/>
  <c r="C12" i="300" l="1"/>
  <c r="C14" i="299" l="1"/>
  <c r="C13" i="299"/>
  <c r="C12" i="299" s="1"/>
  <c r="E12" i="299"/>
  <c r="D12" i="299"/>
  <c r="C15" i="298" l="1"/>
  <c r="C14" i="298"/>
  <c r="C13" i="298"/>
  <c r="C12" i="298" s="1"/>
  <c r="E12" i="298"/>
  <c r="D12" i="298"/>
  <c r="D28" i="297" l="1"/>
  <c r="D12" i="297" s="1"/>
  <c r="C28" i="297"/>
  <c r="C12" i="297" s="1"/>
  <c r="D20" i="297"/>
  <c r="C20" i="297"/>
  <c r="D16" i="297"/>
  <c r="C16" i="297"/>
  <c r="D15" i="297"/>
  <c r="C15" i="297"/>
  <c r="C43" i="297" s="1"/>
  <c r="D14" i="297"/>
  <c r="D42" i="297" s="1"/>
  <c r="C14" i="297"/>
  <c r="C42" i="297" s="1"/>
  <c r="D13" i="297"/>
  <c r="C13" i="297"/>
  <c r="C41" i="297" s="1"/>
  <c r="D43" i="297" l="1"/>
  <c r="D41" i="297"/>
</calcChain>
</file>

<file path=xl/sharedStrings.xml><?xml version="1.0" encoding="utf-8"?>
<sst xmlns="http://schemas.openxmlformats.org/spreadsheetml/2006/main" count="415" uniqueCount="248">
  <si>
    <t>Superintendencia de Salud y Riesgos Laborales</t>
  </si>
  <si>
    <t>Total</t>
  </si>
  <si>
    <t>Supervisión del SFS y SRL</t>
  </si>
  <si>
    <t>Atención a Usuarios</t>
  </si>
  <si>
    <t>SCM.01</t>
  </si>
  <si>
    <t>Investigaciones de Traspasos por Mes según motivo de la Investigación</t>
  </si>
  <si>
    <t>SCM.03</t>
  </si>
  <si>
    <t>Solicitudes y Casos Atendidos por Tema Asociado</t>
  </si>
  <si>
    <t>SCM.04</t>
  </si>
  <si>
    <t>Solicitudes Atendidas por Canal de Acceso</t>
  </si>
  <si>
    <t>SCM.05</t>
  </si>
  <si>
    <t xml:space="preserve">Auditorías Financieras y de Sistemas realizadas por Categoría de ARS </t>
  </si>
  <si>
    <t>SCM.06</t>
  </si>
  <si>
    <t>Evaluaciones realizadas para acreditación de Firmas de Auditores y/o Auditores Externos</t>
  </si>
  <si>
    <t>SCM.07</t>
  </si>
  <si>
    <t>Firmas Auditoras  acreditadas por las SISALRIL vigentes</t>
  </si>
  <si>
    <t>Resoluciones, Normativas, Sanciones E Investigaciones</t>
  </si>
  <si>
    <t>SCM.08</t>
  </si>
  <si>
    <t>Análisis Técnico Actuarial Del SFS, SRL Y Planes Alternativos De Salud</t>
  </si>
  <si>
    <t>SCM.10</t>
  </si>
  <si>
    <t>Planes Alternativos de Salud Aprobados y Rechazados por tipo de plan según Categoría de ARS</t>
  </si>
  <si>
    <t>SCM.11</t>
  </si>
  <si>
    <t>Planes Alternativos de Salud Evaluados por Tipo de Plan según Tipo de Respuesta</t>
  </si>
  <si>
    <t>Enero-Marzo</t>
  </si>
  <si>
    <t>Evaluación Técnica Y Financiera De Las ARS</t>
  </si>
  <si>
    <t>Auditores Externos</t>
  </si>
  <si>
    <t>Período</t>
  </si>
  <si>
    <t>Cuadro 5_002</t>
  </si>
  <si>
    <t>Tipo de Investigación</t>
  </si>
  <si>
    <t>Traspaso por enfermedad o atención de alto costo y/o cirugía</t>
  </si>
  <si>
    <t>Fuente: SISALRIL. A partir de la base de datos de Casos de la herramienta de Gestión de Casos</t>
  </si>
  <si>
    <t>Cuadro 5_004</t>
  </si>
  <si>
    <t xml:space="preserve">Tema </t>
  </si>
  <si>
    <t xml:space="preserve"> Solicitudes</t>
  </si>
  <si>
    <t>Casos Atendidos</t>
  </si>
  <si>
    <t>Accidente laboral</t>
  </si>
  <si>
    <t>Actualización de datos</t>
  </si>
  <si>
    <t>Afiliación</t>
  </si>
  <si>
    <t>Afiliación Novedad ARS</t>
  </si>
  <si>
    <t>Carnetizacion de los Afiliados ( al SFS)</t>
  </si>
  <si>
    <t>Coberturas del PDSS</t>
  </si>
  <si>
    <t xml:space="preserve">Exclusiones y inclusiones </t>
  </si>
  <si>
    <t>Información General</t>
  </si>
  <si>
    <t>Promotores de salud</t>
  </si>
  <si>
    <t>Reclamación por pagos, cobros y reembolsos</t>
  </si>
  <si>
    <t>Solicitud de información</t>
  </si>
  <si>
    <t>Subsidios</t>
  </si>
  <si>
    <t>Traspaso</t>
  </si>
  <si>
    <t>Otros</t>
  </si>
  <si>
    <t>Fuente: SISALRIL. A partir de las bases de datos de Casos y Solicitudes de la herramienta de Gestión de Casos</t>
  </si>
  <si>
    <t>Cuadro 5_005</t>
  </si>
  <si>
    <t>Canal de Acceso</t>
  </si>
  <si>
    <t>Correo Electrónico</t>
  </si>
  <si>
    <t>Internet</t>
  </si>
  <si>
    <t>Personal</t>
  </si>
  <si>
    <t>Solicitud 311</t>
  </si>
  <si>
    <t>Teléfono</t>
  </si>
  <si>
    <t>Fuente: SISALRIL. A partir de la base de datos de Solicitudes de la herramienta de Gestión de Casos</t>
  </si>
  <si>
    <t>Cuadro 5_006</t>
  </si>
  <si>
    <t>Categoría de ARS</t>
  </si>
  <si>
    <t>Auditorías Financieras</t>
  </si>
  <si>
    <t>Auditorías de Sistemas</t>
  </si>
  <si>
    <t>Pública</t>
  </si>
  <si>
    <t>Privada</t>
  </si>
  <si>
    <t>Autogestión</t>
  </si>
  <si>
    <t>Cuadro 5_007</t>
  </si>
  <si>
    <t>Firma y/o Auditores Evaluados</t>
  </si>
  <si>
    <t>Firmas de Auditores Externos</t>
  </si>
  <si>
    <t>Cuadro 5_008</t>
  </si>
  <si>
    <t xml:space="preserve">Mes Corte </t>
  </si>
  <si>
    <t xml:space="preserve"> Firmas de Auditores y/o Auditores Externos acreditados</t>
  </si>
  <si>
    <t>Número de Acreditación</t>
  </si>
  <si>
    <t>FIR CONSULTING, SRL</t>
  </si>
  <si>
    <t>HAHN CEARA, SRL</t>
  </si>
  <si>
    <t>Resoluciones Sancionadoras</t>
  </si>
  <si>
    <t>Fuente: SISALRIL. A partir de los datos reportados por la Dirección Jurídica</t>
  </si>
  <si>
    <t>Cuadro 5_011</t>
  </si>
  <si>
    <t>Tipo de Plan</t>
  </si>
  <si>
    <t>Total Planes Evaluados</t>
  </si>
  <si>
    <t>Total Aprobados</t>
  </si>
  <si>
    <t>Total Rechazados</t>
  </si>
  <si>
    <t>Total Evaluados</t>
  </si>
  <si>
    <t>Privadas</t>
  </si>
  <si>
    <t>Públicas</t>
  </si>
  <si>
    <t>Aprobados</t>
  </si>
  <si>
    <t>Rechazados</t>
  </si>
  <si>
    <t>Complementarios</t>
  </si>
  <si>
    <t>Especiales De Med. Prepagada</t>
  </si>
  <si>
    <t>Voluntarios O Independientes</t>
  </si>
  <si>
    <t>Cuadro 5_012</t>
  </si>
  <si>
    <t>Documentación Incompleta</t>
  </si>
  <si>
    <t>Observaciones</t>
  </si>
  <si>
    <t>*Rechazados por Observaciones: se refiere a los Planes Alternativos de Salud evaluados cuyos resultados derivaron en requerimientos a la documentación asociada al sometimiento de los Planes, con base en la Ley 87-01 y sus normas complementarias vigentes.</t>
  </si>
  <si>
    <t>Cuadro 5_009</t>
  </si>
  <si>
    <t xml:space="preserve">         Estadísticas Institucionales</t>
  </si>
  <si>
    <t>MOORE ULA, S.R.L.</t>
  </si>
  <si>
    <t>Rechazados: Comprende los rechazados por documentación incompleta: que son "Los Planes Alternativos de Salud descartados para evaluación, cuando las ARS no someten todas las documentaciones mínimas necesarias para iniciar el proceso de evaluación, conforme a lo establecido en el “Instructivo de Remisión de los Planes Alternativos de Salud a la SISALRIL” y los Rechados por Observaciones, estos ultimos son "Los Planes Alternativos de Salud evaluados cuyos resultados derivaron en requerimientos a la documentación asociada al sometimiento de los Planes, con base en la Ley 87-01 y sus normas complementarias vigentes".</t>
  </si>
  <si>
    <t>Solicitudes</t>
  </si>
  <si>
    <t>KPMG Dominicana</t>
  </si>
  <si>
    <t>Resoluciones Administrativas y Normativas</t>
  </si>
  <si>
    <t xml:space="preserve"> Solicitudes/1</t>
  </si>
  <si>
    <t>Casos Atendidos/2</t>
  </si>
  <si>
    <t>Recursos de Incorformidad</t>
  </si>
  <si>
    <t xml:space="preserve">                     Fuente: SISALRIL. A partir de los datos reportados por la Dirección Jurídica</t>
  </si>
  <si>
    <t>Monitoreo y Control: Auditorías</t>
  </si>
  <si>
    <t>SCM.16</t>
  </si>
  <si>
    <t>Certificaciones</t>
  </si>
  <si>
    <t>Supervisiones y Visitas de Seguimiento realizadas por las Direcciones de Aseguramiento por Tipo de Entidad</t>
  </si>
  <si>
    <t>Cuadro 5_017</t>
  </si>
  <si>
    <t>Entidad Supervisada</t>
  </si>
  <si>
    <t xml:space="preserve">Total </t>
  </si>
  <si>
    <t>Administradoras de Riesgos de Salud</t>
  </si>
  <si>
    <t>Régimen Subsidiado</t>
  </si>
  <si>
    <t>Régimen Contributivo</t>
  </si>
  <si>
    <t>Prestadoras de Servicios de Salud</t>
  </si>
  <si>
    <t>Servicios Regional de Salud</t>
  </si>
  <si>
    <t>Fuente: SISALRIL. A partir de los datos suministrados por la Direcciones de Aseguramiento.</t>
  </si>
  <si>
    <t xml:space="preserve">           Fuente: SISALRIL. A partir de los datos suministrados por la Direcciones de Aseguramiento.</t>
  </si>
  <si>
    <t>Abril-Junio</t>
  </si>
  <si>
    <t>CAMPUSANO Y ASOCIADOS SRL</t>
  </si>
  <si>
    <t>PRICEWATERHOUSECOOPERS Republica Dominicana SRL</t>
  </si>
  <si>
    <t>PEGARA Y ASOCIADOS SRL</t>
  </si>
  <si>
    <t>FELIX SENCION Y ASOCIADOS SRL</t>
  </si>
  <si>
    <t>MALENA DFK INTERNATIONAL SRL</t>
  </si>
  <si>
    <t>Cuadro 5_003</t>
  </si>
  <si>
    <t>Llamadas Recibidas Vía Call Center</t>
  </si>
  <si>
    <t>Llamadas a Call Center</t>
  </si>
  <si>
    <t>Total Llamadas</t>
  </si>
  <si>
    <t>Llamadas contestadas</t>
  </si>
  <si>
    <t>Llamadas abandonadas</t>
  </si>
  <si>
    <t>SCM.02</t>
  </si>
  <si>
    <t>Fuente: SISALRIL. A partir de los datos suministrados por la Dirección de Monitoreo y Supervisión de la Gestión de Riesgos.</t>
  </si>
  <si>
    <t>SERVICIOS FINANCIEROS GLOBALES SFG De la Rosa Oller, Maria Aquino &amp; ASOCS SRL</t>
  </si>
  <si>
    <t>Cuadro 5_013</t>
  </si>
  <si>
    <t>Subsidios Otorgados y Montos Comprometidos por Tipo de Subsidio</t>
  </si>
  <si>
    <t>Tipo de Subsidio</t>
  </si>
  <si>
    <t>Subsidios Otorgados</t>
  </si>
  <si>
    <t>Monto Comprometido</t>
  </si>
  <si>
    <t>Enfermedad Común</t>
  </si>
  <si>
    <t xml:space="preserve">Lactancia </t>
  </si>
  <si>
    <t>Maternidad</t>
  </si>
  <si>
    <t>Fuente: SISALRIL. A partir de las bases de datos de Pagos por Tipo de Subsidios</t>
  </si>
  <si>
    <t>Tipo de subsidio</t>
  </si>
  <si>
    <t>Subsidios Otorgados (%)</t>
  </si>
  <si>
    <t>Monto Comprometido (%)</t>
  </si>
  <si>
    <t xml:space="preserve">                 Fuente: SISALRIL. A partir de las bases de datos de Pagos por Tipo de Subsidios</t>
  </si>
  <si>
    <t>Cuadro 5_014</t>
  </si>
  <si>
    <t>Certificaciones Emitidas por Tipo de Subsidio</t>
  </si>
  <si>
    <t>Lactancia</t>
  </si>
  <si>
    <t>Fuente: SISALRIL. A partir de los datos suministrados por la Dirección de Control de Subsidios</t>
  </si>
  <si>
    <t>Cuadro 5_015</t>
  </si>
  <si>
    <t>Casos Atendidos de Subsidios del Seguro Familiar de Salud por Canal de Acceso</t>
  </si>
  <si>
    <t>Telefónico</t>
  </si>
  <si>
    <t xml:space="preserve">            Fuente: SISALRIL. A partir de los datos suministrados por la Dirección de Control de Subsidios</t>
  </si>
  <si>
    <t>Cuadro 5_019</t>
  </si>
  <si>
    <t>Empresas Auditadas sobre Subsidios del Seguro Familiar de Salud</t>
  </si>
  <si>
    <t>Fuente: SISALRIL. A partir de los datos reportados por la Dirección de Control de Subsdios.</t>
  </si>
  <si>
    <t>Control De Subsidios Del SFS</t>
  </si>
  <si>
    <t>SCM.12</t>
  </si>
  <si>
    <t>SCM.13</t>
  </si>
  <si>
    <t>SCM.14</t>
  </si>
  <si>
    <t>SCM.18</t>
  </si>
  <si>
    <t>Análisis Técnico Estadístico</t>
  </si>
  <si>
    <t>SCM.09</t>
  </si>
  <si>
    <t>Requerimientos Estadísticos  por Tipo de Entidad</t>
  </si>
  <si>
    <t>Cuadro 5_010</t>
  </si>
  <si>
    <t>Tipo de Entidad</t>
  </si>
  <si>
    <t>Persona Física</t>
  </si>
  <si>
    <t>Institución Pública</t>
  </si>
  <si>
    <t>SCM.15</t>
  </si>
  <si>
    <t>Supervisiones y Visitas de Seguimiento Realizadas en el Régimen Subsidiado por Tema</t>
  </si>
  <si>
    <t>Cuadro 5_016</t>
  </si>
  <si>
    <t>Supervisiones y Visitas de Seguimiento realizadas en el Régimen Subsidiado por Tema</t>
  </si>
  <si>
    <t>Tema Auditoría/Supervisión</t>
  </si>
  <si>
    <t>SCM.20</t>
  </si>
  <si>
    <t>Sesiones de trabajo de la CTD-SRL y Expedientes Conocidos según Estatus del Expediente</t>
  </si>
  <si>
    <t>Cuadro 5_021</t>
  </si>
  <si>
    <t>Sesiones de Trabajo de la CTD-SRL y Expedientes Conocidos según Estatus del Expediente</t>
  </si>
  <si>
    <t>Sesiones CTD-SRL</t>
  </si>
  <si>
    <t>Estatus Expedientes</t>
  </si>
  <si>
    <t xml:space="preserve"> Conocidos</t>
  </si>
  <si>
    <t>Observados</t>
  </si>
  <si>
    <t>Certificados</t>
  </si>
  <si>
    <t xml:space="preserve">Leyenda: </t>
  </si>
  <si>
    <t>CTD-SRL: Comisión Técnica de Discapacidad del Seguro de Riesgos Laborales</t>
  </si>
  <si>
    <t>Sesiones CTD-SRL: Reuniones de trabajo donde la CTD-SRL revisa los expedientes (resultados de la evaluación médica y valoración de la discapacidad permanente) realizada por las Comisiones Médicas Regionales (CMR)</t>
  </si>
  <si>
    <t xml:space="preserve">Conocidos: Expedientes revisados en una sesión CTD-SRL </t>
  </si>
  <si>
    <t>Observados: Expedientes revisados en una sesión CTD-SRL que se devuelve a la CMR correspondiente para reconsideración de la calificación por tener aspectos que no se apegan al manual de referencia legal</t>
  </si>
  <si>
    <t>Remitidos al IDOPPRIL: Expedientes revisados en una sesión CTD-SRL que se remiten al IDOPPRIL para los fines de comunicar los resultados de la valuación médica y valoración de la discapacidad permanente a los afiliados, previo a su certificación, en su derecho a expresar su conformidad o no con los mismos</t>
  </si>
  <si>
    <t>Certificados: Expedientes que han culminado el proceso de reconocimiento de la discapacidad permanente expresada mediante documento oficial suscrito por los integrantes de la CTD-SRL, constituyendo un requisito administrativo previo al acceso a los beneficios otorgados a través de la IDOPPRIL</t>
  </si>
  <si>
    <t xml:space="preserve"> Resoluciones Arbitral</t>
  </si>
  <si>
    <t>Resoluciones de Recursos de Reconsideracion</t>
  </si>
  <si>
    <t>Institución Privada</t>
  </si>
  <si>
    <t>Enero- Marzo</t>
  </si>
  <si>
    <t>Fuente: SISALRIL. Información suministrada por la Dirección de Aseguramiento en Riesgos Laborales.</t>
  </si>
  <si>
    <t>SCM.19</t>
  </si>
  <si>
    <t>Cuadro 5_020</t>
  </si>
  <si>
    <t>Auditorías Puntuales y Visitas de Seguimiento Realizadas al IDOPRIL</t>
  </si>
  <si>
    <t>MIESES &amp; RUIZ CONSULTORES FINANCIEROS SRL</t>
  </si>
  <si>
    <t>Resoluciones: Sancionadoras, Administrativas, Normativas Emitidas, Recursos de Inconformidad y Resoluciones Arbitral</t>
  </si>
  <si>
    <t xml:space="preserve"> Fuente: SISALRIL. A partir de la base de datos de Solicitudes de la herramienta de Gestión de Casos</t>
  </si>
  <si>
    <t>Gestión efectiva de la cartera de afiliados del Regimen Subsidiado.</t>
  </si>
  <si>
    <t>BDO, SRL</t>
  </si>
  <si>
    <t xml:space="preserve"> </t>
  </si>
  <si>
    <t>Fuente: SISALRIL. A partir de los datos suministrados por el Departamento de  Gestión Actuarial de Planes Alternativos de Salud.</t>
  </si>
  <si>
    <t>Notas:
*Aprobados: se refiere a los Planes Alternativos de Salud evaluados y autorizados para la comercialización de las ARS, mediante la asignación de un código SIMON para cada Plan Alternativo de Salud.</t>
  </si>
  <si>
    <t>*Rechazados por Documentación incompleta: se refiere a  los Planes Alternativos de Salud descartados para evaluación, cuando las ARS no someten todas las documentaciones mínimas necesarias para iniciar el proceso de evaluación, conforme a lo establecido en el “Instructivo de Remisión de los Planes Alternativos de Salud a la SISALRIL”.</t>
  </si>
  <si>
    <t xml:space="preserve">                      Fuente: SISALRIL. A partir de los datos suministrados por el Departamento de  Gestión Actuarial de Planes Alternativos de Salud.</t>
  </si>
  <si>
    <t>Notas: P/Cifras Preliminares.</t>
  </si>
  <si>
    <t xml:space="preserve">                                   Fuente: SISALRIL. A partir de los datos suministrados por la Dirección de Control de Subsidios</t>
  </si>
  <si>
    <t>Fuente: SISALRIL. Información suministrada por la Dirección de Aseguramiento de Riesgos Laborales.</t>
  </si>
  <si>
    <t>Remitidos a la ARL</t>
  </si>
  <si>
    <t>Julio-Septiembre</t>
  </si>
  <si>
    <t xml:space="preserve">    Fuente: SISALRIL. A partir de los datos suministrados por Dirección de Atención al Usuario </t>
  </si>
  <si>
    <r>
      <t>Notas:
1/ Solicitudes</t>
    </r>
    <r>
      <rPr>
        <b/>
        <sz val="9"/>
        <color theme="1"/>
        <rFont val="Franklin Gothic Book"/>
        <family val="2"/>
      </rPr>
      <t>:</t>
    </r>
    <r>
      <rPr>
        <sz val="9"/>
        <color theme="1"/>
        <rFont val="Franklin Gothic Book"/>
        <family val="2"/>
      </rPr>
      <t xml:space="preserve"> Se refiere a la demanda de información que realizan los usuarios, que pueden ser respondidas en un tiempo menor de 20 minutos.
2/Casos Atendidos: Se refiere a la formalización de una solicitud en la que es necesario realizar una investigación y cuyo tiempo de respuesta puede durar entre 1 y 30 días laborales en función de su complejidad.</t>
    </r>
  </si>
  <si>
    <t xml:space="preserve">             Fuente: SISALRIL. A partir de los datos suministrados por la Dirección de Aseguramiento para los Regímenes Subsidiados</t>
  </si>
  <si>
    <t>Auditorías Puntuales y Visitas de Seguimiento Realizadas al IDOPPRIL</t>
  </si>
  <si>
    <t>Auditorías y Visitas</t>
  </si>
  <si>
    <t>Fuente: SISALRIL. Información suministrada por la Dirección de Riesgos Laborales.</t>
  </si>
  <si>
    <t>Fuente: SISALRIL. A partir de los datos suministrados por el Departamento de Estadística.</t>
  </si>
  <si>
    <t>Resoluciones: Sancionadoras, Administrativas, Normativas Emitidas y Recursos de Inconformidad</t>
  </si>
  <si>
    <t>Notas:
*Aprobados se refiere a: Planes Alternativos de Salud evaluados y autorizados para la comercialización de las ARS, mediante la asignación de un código SIMON para cada Plan Alternativo de Salud.</t>
  </si>
  <si>
    <t>Investigaciones de Traspasos por trimestre, según motivo de la Investigación</t>
  </si>
  <si>
    <t>Año: 2023</t>
  </si>
  <si>
    <t>Periodo</t>
  </si>
  <si>
    <t>Octubre-Diciembre</t>
  </si>
  <si>
    <t>Casos</t>
  </si>
  <si>
    <t>Traspaso por irregularidad</t>
  </si>
  <si>
    <t>Enero-Diciembre</t>
  </si>
  <si>
    <t>0ctubre-Diciembre</t>
  </si>
  <si>
    <t>Requerimientos Estadísticos del SFS y SRL por Tipo de Entidad</t>
  </si>
  <si>
    <t>Año:  2023</t>
  </si>
  <si>
    <t>Julio-Septiembre/P</t>
  </si>
  <si>
    <t>Período: 2023</t>
  </si>
  <si>
    <t>Nota: los datos están disponibles hasta el último periodo reportado por el área responsable.</t>
  </si>
  <si>
    <t xml:space="preserve"> Enero- Marzo 2024</t>
  </si>
  <si>
    <t>Año: 2024</t>
  </si>
  <si>
    <t xml:space="preserve">Fuente: SISALRIL. A partir de los datos suministrados por Dirección de Atención al Usuario </t>
  </si>
  <si>
    <r>
      <t>Notas:
1/ Solicitudes</t>
    </r>
    <r>
      <rPr>
        <b/>
        <sz val="9"/>
        <rFont val="Franklin Gothic Book"/>
        <family val="2"/>
      </rPr>
      <t>:</t>
    </r>
    <r>
      <rPr>
        <sz val="9"/>
        <rFont val="Franklin Gothic Book"/>
        <family val="2"/>
      </rPr>
      <t xml:space="preserve"> Se refiere a la demanda de información que realizan los usuarios, que pueden ser respondidas en un tiempo menor de 20 minutos.
2/Casos Atendidos: Se refiere a la formalización de una solicitud en la que es necesario realizar una investigación y cuyo tiempo de respuesta puede durar entre 1 y 30 días laborales en función de su complejidad.</t>
    </r>
  </si>
  <si>
    <t xml:space="preserve"> Al mes de Marzo de 2024</t>
  </si>
  <si>
    <t>Marzo</t>
  </si>
  <si>
    <t>Nota: Para el trismestre Enero-Marzo no se realizaron  auditorias o visitas al IDOPPRIL.</t>
  </si>
  <si>
    <t>Fuente: SISALRIL. A partir de los datos suministrados por la Dirección de Aseguramiento para los Regímenes Subsidiados.</t>
  </si>
  <si>
    <r>
      <t xml:space="preserve"> Solicitudes</t>
    </r>
    <r>
      <rPr>
        <b/>
        <vertAlign val="superscript"/>
        <sz val="12"/>
        <color theme="0"/>
        <rFont val="Franklin Gothic Book"/>
        <family val="2"/>
      </rPr>
      <t>/1</t>
    </r>
  </si>
  <si>
    <r>
      <t>Casos Atendidos</t>
    </r>
    <r>
      <rPr>
        <b/>
        <vertAlign val="superscript"/>
        <sz val="12"/>
        <color theme="0"/>
        <rFont val="Franklin Gothic Book"/>
        <family val="2"/>
      </rPr>
      <t>/2</t>
    </r>
  </si>
  <si>
    <r>
      <t>Abril-Junio/</t>
    </r>
    <r>
      <rPr>
        <b/>
        <vertAlign val="superscript"/>
        <sz val="11"/>
        <color theme="1"/>
        <rFont val="Franklin Gothic Book"/>
        <family val="2"/>
      </rPr>
      <t>P</t>
    </r>
  </si>
  <si>
    <r>
      <t>Empresas Auditadas/</t>
    </r>
    <r>
      <rPr>
        <b/>
        <vertAlign val="superscript"/>
        <sz val="12"/>
        <color indexed="9"/>
        <rFont val="Franklin Gothic Book"/>
        <family val="2"/>
      </rPr>
      <t>1</t>
    </r>
  </si>
  <si>
    <r>
      <t xml:space="preserve">Nota: </t>
    </r>
    <r>
      <rPr>
        <sz val="10"/>
        <rFont val="Franklin Gothic Book"/>
        <family val="2"/>
      </rPr>
      <t>1/Actualmente el metodo de auditoria se basa en inspeccion preventiva, para los periodos Enero-Marzo y Abril-Junio, no se reportaron auditorias sobre subsidios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</si>
</sst>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F800]dddd\,\ mmmm\ dd\,\ yyyy"/>
    <numFmt numFmtId="165" formatCode="_(* #,##0_);_(* \(#,##0\);_(* &quot;-&quot;??_);_(@_)"/>
  </numFmts>
  <fonts count="6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Franklin Gothic Book"/>
      <family val="2"/>
    </font>
    <font>
      <u/>
      <sz val="11"/>
      <color theme="10"/>
      <name val="Franklin Gothic Book"/>
      <family val="2"/>
    </font>
    <font>
      <u/>
      <sz val="10"/>
      <color theme="10"/>
      <name val="Franklin Gothic Book"/>
      <family val="2"/>
    </font>
    <font>
      <b/>
      <sz val="12"/>
      <color theme="1"/>
      <name val="Franklin Gothic Book"/>
      <family val="2"/>
    </font>
    <font>
      <b/>
      <sz val="11"/>
      <color theme="1"/>
      <name val="Franklin Gothic Book"/>
      <family val="2"/>
    </font>
    <font>
      <b/>
      <sz val="12"/>
      <color theme="0"/>
      <name val="Franklin Gothic Book"/>
      <family val="2"/>
    </font>
    <font>
      <b/>
      <sz val="10"/>
      <color theme="1"/>
      <name val="Franklin Gothic Book"/>
      <family val="2"/>
    </font>
    <font>
      <sz val="11"/>
      <name val="Franklin Gothic Book"/>
      <family val="2"/>
    </font>
    <font>
      <sz val="10"/>
      <color theme="1"/>
      <name val="Franklin Gothic Book"/>
      <family val="2"/>
    </font>
    <font>
      <sz val="9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9"/>
      <color theme="1"/>
      <name val="Franklin Gothic Book"/>
      <family val="2"/>
    </font>
    <font>
      <sz val="9"/>
      <name val="Franklin Gothic Book"/>
      <family val="2"/>
    </font>
    <font>
      <b/>
      <sz val="9"/>
      <name val="Franklin Gothic Book"/>
      <family val="2"/>
    </font>
    <font>
      <b/>
      <sz val="11"/>
      <name val="Franklin Gothic Book"/>
      <family val="2"/>
    </font>
    <font>
      <b/>
      <sz val="10"/>
      <name val="Franklin Gothic Book"/>
      <family val="2"/>
    </font>
    <font>
      <sz val="8"/>
      <color theme="1"/>
      <name val="Franklin Gothic Book"/>
      <family val="2"/>
    </font>
    <font>
      <sz val="10"/>
      <name val="Franklin Gothic Book"/>
      <family val="2"/>
    </font>
    <font>
      <b/>
      <sz val="28"/>
      <color theme="1"/>
      <name val="Franklin Gothic Book"/>
      <family val="2"/>
    </font>
    <font>
      <b/>
      <sz val="48"/>
      <color theme="1"/>
      <name val="Franklin Gothic Book"/>
      <family val="2"/>
    </font>
    <font>
      <b/>
      <sz val="22"/>
      <color theme="1"/>
      <name val="Franklin Gothic Book"/>
      <family val="2"/>
    </font>
    <font>
      <b/>
      <sz val="20"/>
      <color theme="1"/>
      <name val="Franklin Gothic Book"/>
      <family val="2"/>
    </font>
    <font>
      <b/>
      <sz val="16"/>
      <color theme="1"/>
      <name val="Franklin Gothic Book"/>
      <family val="2"/>
    </font>
    <font>
      <b/>
      <i/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sz val="8"/>
      <color theme="1"/>
      <name val="Franklin Gothic Book"/>
      <family val="2"/>
    </font>
    <font>
      <sz val="11"/>
      <color theme="7" tint="-0.249977111117893"/>
      <name val="Franklin Gothic Book"/>
      <family val="2"/>
    </font>
    <font>
      <sz val="11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0"/>
      <name val="Franklin Gothic Book"/>
      <family val="2"/>
    </font>
    <font>
      <b/>
      <sz val="12"/>
      <name val="Franklin Gothic Book"/>
      <family val="2"/>
    </font>
    <font>
      <u/>
      <sz val="11"/>
      <name val="Franklin Gothic Book"/>
      <family val="2"/>
    </font>
    <font>
      <u/>
      <sz val="10"/>
      <name val="Franklin Gothic Book"/>
      <family val="2"/>
    </font>
    <font>
      <sz val="11"/>
      <color rgb="FFFF0000"/>
      <name val="Franklin Gothic Book"/>
      <family val="2"/>
    </font>
    <font>
      <sz val="9"/>
      <color theme="0"/>
      <name val="Franklin Gothic Book"/>
      <family val="2"/>
    </font>
    <font>
      <b/>
      <vertAlign val="superscript"/>
      <sz val="12"/>
      <color theme="0"/>
      <name val="Franklin Gothic Book"/>
      <family val="2"/>
    </font>
    <font>
      <b/>
      <vertAlign val="superscript"/>
      <sz val="11"/>
      <color theme="1"/>
      <name val="Franklin Gothic Book"/>
      <family val="2"/>
    </font>
    <font>
      <b/>
      <sz val="12"/>
      <color rgb="FF000000"/>
      <name val="Franklin Gothic Book"/>
      <family val="2"/>
    </font>
    <font>
      <sz val="11"/>
      <color indexed="8"/>
      <name val="Franklin Gothic Book"/>
      <family val="2"/>
    </font>
    <font>
      <u/>
      <sz val="11"/>
      <color indexed="30"/>
      <name val="Franklin Gothic Book"/>
      <family val="2"/>
    </font>
    <font>
      <b/>
      <sz val="12"/>
      <color indexed="8"/>
      <name val="Franklin Gothic Book"/>
      <family val="2"/>
    </font>
    <font>
      <b/>
      <sz val="12"/>
      <color indexed="9"/>
      <name val="Franklin Gothic Book"/>
      <family val="2"/>
    </font>
    <font>
      <b/>
      <vertAlign val="superscript"/>
      <sz val="12"/>
      <color indexed="9"/>
      <name val="Franklin Gothic Book"/>
      <family val="2"/>
    </font>
    <font>
      <b/>
      <sz val="11"/>
      <color indexed="8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sz val="9"/>
      <color indexed="8"/>
      <name val="Franklin Gothic Book"/>
      <family val="2"/>
    </font>
    <font>
      <sz val="7"/>
      <color indexed="8"/>
      <name val="Franklin Gothic Book"/>
      <family val="2"/>
    </font>
    <font>
      <sz val="8"/>
      <color indexed="8"/>
      <name val="Franklin Gothic Book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99441"/>
        <bgColor indexed="64"/>
      </patternFill>
    </fill>
    <fill>
      <patternFill patternType="solid">
        <fgColor rgb="FF1950A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A4EB"/>
        <bgColor indexed="64"/>
      </patternFill>
    </fill>
    <fill>
      <patternFill patternType="solid">
        <fgColor rgb="FF003EAB"/>
        <bgColor indexed="64"/>
      </patternFill>
    </fill>
    <fill>
      <patternFill patternType="solid">
        <fgColor rgb="FF43B12E"/>
        <bgColor indexed="64"/>
      </patternFill>
    </fill>
    <fill>
      <patternFill patternType="solid">
        <fgColor rgb="FF61CEFF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3743705557422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theme="1"/>
      </top>
      <bottom style="thin">
        <color theme="0" tint="-0.24994659260841701"/>
      </bottom>
      <diagonal/>
    </border>
    <border>
      <left/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/>
      <right/>
      <top style="thin">
        <color theme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43" fontId="13" fillId="0" borderId="0" applyFont="0" applyFill="0" applyBorder="0" applyAlignment="0" applyProtection="0"/>
  </cellStyleXfs>
  <cellXfs count="385">
    <xf numFmtId="0" fontId="0" fillId="0" borderId="0" xfId="0"/>
    <xf numFmtId="0" fontId="0" fillId="0" borderId="0" xfId="0" applyBorder="1"/>
    <xf numFmtId="3" fontId="0" fillId="0" borderId="0" xfId="0" applyNumberFormat="1"/>
    <xf numFmtId="3" fontId="1" fillId="0" borderId="0" xfId="1" applyNumberFormat="1" applyFont="1" applyFill="1" applyBorder="1" applyAlignment="1">
      <alignment horizontal="right" vertical="center"/>
    </xf>
    <xf numFmtId="0" fontId="10" fillId="0" borderId="0" xfId="0" applyFont="1"/>
    <xf numFmtId="0" fontId="5" fillId="0" borderId="0" xfId="2" applyFont="1" applyAlignment="1" applyProtection="1">
      <protection locked="0"/>
    </xf>
    <xf numFmtId="0" fontId="12" fillId="0" borderId="0" xfId="0" applyFont="1" applyAlignment="1">
      <alignment vertical="center" wrapText="1"/>
    </xf>
    <xf numFmtId="0" fontId="8" fillId="0" borderId="0" xfId="0" applyFont="1" applyFill="1" applyBorder="1"/>
    <xf numFmtId="3" fontId="1" fillId="0" borderId="20" xfId="1" applyNumberFormat="1" applyFont="1" applyFill="1" applyBorder="1" applyAlignment="1">
      <alignment horizontal="right" vertical="center"/>
    </xf>
    <xf numFmtId="0" fontId="0" fillId="0" borderId="0" xfId="0"/>
    <xf numFmtId="0" fontId="15" fillId="0" borderId="0" xfId="0" applyFont="1"/>
    <xf numFmtId="0" fontId="15" fillId="0" borderId="0" xfId="0" applyFont="1" applyBorder="1"/>
    <xf numFmtId="0" fontId="16" fillId="0" borderId="0" xfId="2" applyFont="1" applyBorder="1" applyAlignment="1" applyProtection="1"/>
    <xf numFmtId="0" fontId="17" fillId="0" borderId="0" xfId="2" applyFont="1" applyAlignment="1" applyProtection="1"/>
    <xf numFmtId="0" fontId="19" fillId="6" borderId="4" xfId="0" applyFont="1" applyFill="1" applyBorder="1" applyAlignment="1">
      <alignment horizontal="left" vertical="center"/>
    </xf>
    <xf numFmtId="3" fontId="21" fillId="6" borderId="5" xfId="1" applyNumberFormat="1" applyFont="1" applyFill="1" applyBorder="1" applyAlignment="1">
      <alignment horizontal="right" vertical="center"/>
    </xf>
    <xf numFmtId="3" fontId="21" fillId="6" borderId="6" xfId="1" applyNumberFormat="1" applyFont="1" applyFill="1" applyBorder="1" applyAlignment="1">
      <alignment horizontal="right" vertical="center"/>
    </xf>
    <xf numFmtId="3" fontId="15" fillId="0" borderId="0" xfId="0" applyNumberFormat="1" applyFont="1"/>
    <xf numFmtId="0" fontId="22" fillId="0" borderId="4" xfId="0" applyFont="1" applyFill="1" applyBorder="1"/>
    <xf numFmtId="3" fontId="23" fillId="0" borderId="5" xfId="1" applyNumberFormat="1" applyFont="1" applyFill="1" applyBorder="1" applyAlignment="1">
      <alignment horizontal="right" vertical="center"/>
    </xf>
    <xf numFmtId="3" fontId="23" fillId="0" borderId="6" xfId="1" applyNumberFormat="1" applyFont="1" applyFill="1" applyBorder="1" applyAlignment="1">
      <alignment horizontal="right" vertical="center"/>
    </xf>
    <xf numFmtId="0" fontId="22" fillId="0" borderId="10" xfId="0" applyFont="1" applyFill="1" applyBorder="1"/>
    <xf numFmtId="3" fontId="23" fillId="0" borderId="11" xfId="1" applyNumberFormat="1" applyFont="1" applyFill="1" applyBorder="1" applyAlignment="1">
      <alignment horizontal="right" vertical="center"/>
    </xf>
    <xf numFmtId="3" fontId="23" fillId="0" borderId="12" xfId="1" applyNumberFormat="1" applyFont="1" applyFill="1" applyBorder="1" applyAlignment="1">
      <alignment horizontal="right" vertical="center"/>
    </xf>
    <xf numFmtId="0" fontId="24" fillId="0" borderId="0" xfId="0" applyFont="1"/>
    <xf numFmtId="0" fontId="16" fillId="0" borderId="0" xfId="2" applyFont="1" applyAlignment="1" applyProtection="1"/>
    <xf numFmtId="0" fontId="20" fillId="7" borderId="1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3" fontId="21" fillId="0" borderId="5" xfId="1" applyNumberFormat="1" applyFont="1" applyFill="1" applyBorder="1" applyAlignment="1">
      <alignment horizontal="right"/>
    </xf>
    <xf numFmtId="3" fontId="21" fillId="0" borderId="11" xfId="1" applyNumberFormat="1" applyFont="1" applyFill="1" applyBorder="1" applyAlignment="1">
      <alignment horizontal="right"/>
    </xf>
    <xf numFmtId="3" fontId="23" fillId="0" borderId="11" xfId="1" applyNumberFormat="1" applyFont="1" applyFill="1" applyBorder="1" applyAlignment="1">
      <alignment horizontal="right"/>
    </xf>
    <xf numFmtId="3" fontId="21" fillId="6" borderId="22" xfId="1" applyNumberFormat="1" applyFont="1" applyFill="1" applyBorder="1" applyAlignment="1">
      <alignment horizontal="right" vertical="center"/>
    </xf>
    <xf numFmtId="3" fontId="21" fillId="6" borderId="13" xfId="1" applyNumberFormat="1" applyFont="1" applyFill="1" applyBorder="1" applyAlignment="1">
      <alignment horizontal="right" vertical="center"/>
    </xf>
    <xf numFmtId="0" fontId="27" fillId="0" borderId="0" xfId="0" applyFont="1" applyFill="1" applyBorder="1"/>
    <xf numFmtId="0" fontId="28" fillId="0" borderId="0" xfId="0" applyFont="1" applyFill="1" applyBorder="1"/>
    <xf numFmtId="0" fontId="19" fillId="0" borderId="0" xfId="0" applyFont="1"/>
    <xf numFmtId="0" fontId="20" fillId="7" borderId="2" xfId="0" applyFont="1" applyFill="1" applyBorder="1" applyAlignment="1">
      <alignment horizontal="right" vertical="center"/>
    </xf>
    <xf numFmtId="0" fontId="20" fillId="7" borderId="3" xfId="0" applyFont="1" applyFill="1" applyBorder="1" applyAlignment="1">
      <alignment horizontal="right" vertical="center"/>
    </xf>
    <xf numFmtId="0" fontId="29" fillId="6" borderId="4" xfId="0" applyFont="1" applyFill="1" applyBorder="1" applyAlignment="1">
      <alignment horizontal="left" vertical="center"/>
    </xf>
    <xf numFmtId="3" fontId="30" fillId="6" borderId="5" xfId="1" applyNumberFormat="1" applyFont="1" applyFill="1" applyBorder="1" applyAlignment="1">
      <alignment horizontal="right" vertical="center"/>
    </xf>
    <xf numFmtId="0" fontId="19" fillId="6" borderId="2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wrapText="1"/>
    </xf>
    <xf numFmtId="3" fontId="21" fillId="5" borderId="11" xfId="1" applyNumberFormat="1" applyFont="1" applyFill="1" applyBorder="1" applyAlignment="1">
      <alignment horizontal="right" vertical="center"/>
    </xf>
    <xf numFmtId="0" fontId="23" fillId="0" borderId="0" xfId="0" applyFont="1"/>
    <xf numFmtId="0" fontId="20" fillId="7" borderId="35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3" fontId="21" fillId="0" borderId="36" xfId="1" applyNumberFormat="1" applyFont="1" applyFill="1" applyBorder="1" applyAlignment="1">
      <alignment horizontal="right"/>
    </xf>
    <xf numFmtId="3" fontId="23" fillId="0" borderId="0" xfId="1" applyNumberFormat="1" applyFont="1" applyFill="1" applyBorder="1" applyAlignment="1">
      <alignment horizontal="right" vertical="center"/>
    </xf>
    <xf numFmtId="0" fontId="15" fillId="0" borderId="18" xfId="0" applyFont="1" applyBorder="1"/>
    <xf numFmtId="3" fontId="23" fillId="0" borderId="18" xfId="1" applyNumberFormat="1" applyFont="1" applyFill="1" applyBorder="1" applyAlignment="1">
      <alignment horizontal="right" vertical="center"/>
    </xf>
    <xf numFmtId="3" fontId="21" fillId="0" borderId="45" xfId="1" applyNumberFormat="1" applyFont="1" applyFill="1" applyBorder="1" applyAlignment="1">
      <alignment horizontal="right"/>
    </xf>
    <xf numFmtId="3" fontId="23" fillId="0" borderId="19" xfId="1" applyNumberFormat="1" applyFont="1" applyFill="1" applyBorder="1" applyAlignment="1">
      <alignment horizontal="right" vertical="center"/>
    </xf>
    <xf numFmtId="3" fontId="23" fillId="0" borderId="20" xfId="1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15" fillId="0" borderId="0" xfId="0" applyFont="1" applyAlignment="1"/>
    <xf numFmtId="0" fontId="34" fillId="0" borderId="0" xfId="0" applyFont="1" applyAlignment="1">
      <alignment vertical="center" wrapText="1"/>
    </xf>
    <xf numFmtId="0" fontId="23" fillId="8" borderId="0" xfId="0" applyFont="1" applyFill="1"/>
    <xf numFmtId="0" fontId="23" fillId="3" borderId="0" xfId="0" applyFont="1" applyFill="1"/>
    <xf numFmtId="0" fontId="23" fillId="7" borderId="0" xfId="0" applyFont="1" applyFill="1"/>
    <xf numFmtId="0" fontId="23" fillId="4" borderId="0" xfId="0" applyFont="1" applyFill="1"/>
    <xf numFmtId="0" fontId="35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/>
    <xf numFmtId="0" fontId="18" fillId="0" borderId="0" xfId="0" applyFont="1"/>
    <xf numFmtId="0" fontId="21" fillId="0" borderId="0" xfId="0" applyFont="1"/>
    <xf numFmtId="0" fontId="38" fillId="0" borderId="0" xfId="0" applyFont="1"/>
    <xf numFmtId="0" fontId="17" fillId="0" borderId="0" xfId="2" applyFont="1" applyAlignment="1" applyProtection="1">
      <protection locked="0"/>
    </xf>
    <xf numFmtId="0" fontId="39" fillId="0" borderId="0" xfId="0" applyFont="1" applyAlignment="1">
      <alignment vertical="center" wrapText="1"/>
    </xf>
    <xf numFmtId="0" fontId="20" fillId="7" borderId="12" xfId="0" applyFont="1" applyFill="1" applyBorder="1" applyAlignment="1">
      <alignment horizontal="right" vertical="center"/>
    </xf>
    <xf numFmtId="165" fontId="31" fillId="0" borderId="0" xfId="1" applyNumberFormat="1" applyFont="1"/>
    <xf numFmtId="0" fontId="40" fillId="0" borderId="0" xfId="0" applyFont="1" applyFill="1" applyBorder="1" applyAlignment="1">
      <alignment horizontal="center"/>
    </xf>
    <xf numFmtId="0" fontId="20" fillId="7" borderId="15" xfId="0" applyFont="1" applyFill="1" applyBorder="1" applyAlignment="1">
      <alignment horizontal="center" vertical="center"/>
    </xf>
    <xf numFmtId="0" fontId="7" fillId="7" borderId="52" xfId="0" applyFont="1" applyFill="1" applyBorder="1" applyAlignment="1">
      <alignment horizontal="center" vertical="center"/>
    </xf>
    <xf numFmtId="0" fontId="7" fillId="7" borderId="52" xfId="0" applyFont="1" applyFill="1" applyBorder="1" applyAlignment="1">
      <alignment horizontal="right" vertical="center" wrapText="1"/>
    </xf>
    <xf numFmtId="0" fontId="20" fillId="7" borderId="17" xfId="0" applyFont="1" applyFill="1" applyBorder="1" applyAlignment="1">
      <alignment horizontal="right" vertical="center"/>
    </xf>
    <xf numFmtId="3" fontId="30" fillId="0" borderId="5" xfId="1" applyNumberFormat="1" applyFont="1" applyFill="1" applyBorder="1" applyAlignment="1">
      <alignment horizontal="right"/>
    </xf>
    <xf numFmtId="3" fontId="30" fillId="0" borderId="11" xfId="1" applyNumberFormat="1" applyFont="1" applyFill="1" applyBorder="1" applyAlignment="1">
      <alignment horizontal="right"/>
    </xf>
    <xf numFmtId="0" fontId="20" fillId="7" borderId="16" xfId="0" applyFont="1" applyFill="1" applyBorder="1" applyAlignment="1">
      <alignment horizontal="right" vertical="center"/>
    </xf>
    <xf numFmtId="0" fontId="22" fillId="0" borderId="24" xfId="0" applyFont="1" applyFill="1" applyBorder="1" applyAlignment="1">
      <alignment horizontal="right"/>
    </xf>
    <xf numFmtId="0" fontId="23" fillId="0" borderId="25" xfId="1" applyNumberFormat="1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/>
    </xf>
    <xf numFmtId="0" fontId="23" fillId="0" borderId="14" xfId="1" applyNumberFormat="1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9" fillId="0" borderId="4" xfId="0" applyFont="1" applyFill="1" applyBorder="1"/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3" fontId="32" fillId="0" borderId="5" xfId="1" applyNumberFormat="1" applyFont="1" applyFill="1" applyBorder="1" applyAlignment="1">
      <alignment horizontal="right" vertical="center"/>
    </xf>
    <xf numFmtId="3" fontId="32" fillId="0" borderId="6" xfId="1" applyNumberFormat="1" applyFont="1" applyFill="1" applyBorder="1" applyAlignment="1">
      <alignment horizontal="right" vertical="center"/>
    </xf>
    <xf numFmtId="0" fontId="31" fillId="0" borderId="0" xfId="0" applyFont="1"/>
    <xf numFmtId="0" fontId="18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/>
    </xf>
    <xf numFmtId="0" fontId="25" fillId="7" borderId="2" xfId="0" applyFont="1" applyFill="1" applyBorder="1" applyAlignment="1">
      <alignment horizontal="right" vertical="center"/>
    </xf>
    <xf numFmtId="0" fontId="8" fillId="0" borderId="64" xfId="0" applyFont="1" applyFill="1" applyBorder="1"/>
    <xf numFmtId="3" fontId="1" fillId="0" borderId="64" xfId="1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20" fillId="7" borderId="11" xfId="0" applyFont="1" applyFill="1" applyBorder="1" applyAlignment="1">
      <alignment horizontal="right" vertical="center"/>
    </xf>
    <xf numFmtId="0" fontId="22" fillId="0" borderId="0" xfId="0" applyFont="1"/>
    <xf numFmtId="0" fontId="27" fillId="0" borderId="0" xfId="0" applyFont="1" applyFill="1" applyBorder="1" applyAlignment="1"/>
    <xf numFmtId="0" fontId="22" fillId="0" borderId="0" xfId="0" applyFont="1" applyFill="1" applyBorder="1"/>
    <xf numFmtId="0" fontId="30" fillId="0" borderId="0" xfId="0" applyFont="1" applyFill="1" applyBorder="1"/>
    <xf numFmtId="3" fontId="29" fillId="0" borderId="0" xfId="0" applyNumberFormat="1" applyFont="1" applyFill="1" applyBorder="1" applyAlignment="1">
      <alignment horizontal="center"/>
    </xf>
    <xf numFmtId="0" fontId="22" fillId="0" borderId="0" xfId="3" applyFont="1" applyFill="1" applyBorder="1"/>
    <xf numFmtId="0" fontId="41" fillId="0" borderId="0" xfId="0" applyFont="1"/>
    <xf numFmtId="0" fontId="29" fillId="0" borderId="0" xfId="0" applyFont="1"/>
    <xf numFmtId="0" fontId="27" fillId="0" borderId="0" xfId="0" applyFont="1"/>
    <xf numFmtId="3" fontId="27" fillId="0" borderId="0" xfId="0" applyNumberFormat="1" applyFont="1" applyFill="1" applyBorder="1" applyAlignment="1">
      <alignment horizontal="center"/>
    </xf>
    <xf numFmtId="0" fontId="27" fillId="0" borderId="0" xfId="3" applyFont="1" applyFill="1" applyBorder="1" applyAlignment="1">
      <alignment vertical="center" wrapText="1"/>
    </xf>
    <xf numFmtId="0" fontId="42" fillId="0" borderId="70" xfId="0" applyFont="1" applyFill="1" applyBorder="1"/>
    <xf numFmtId="3" fontId="42" fillId="0" borderId="70" xfId="0" applyNumberFormat="1" applyFont="1" applyFill="1" applyBorder="1"/>
    <xf numFmtId="3" fontId="43" fillId="0" borderId="70" xfId="1" applyNumberFormat="1" applyFont="1" applyFill="1" applyBorder="1" applyAlignment="1">
      <alignment horizontal="right"/>
    </xf>
    <xf numFmtId="3" fontId="43" fillId="0" borderId="71" xfId="1" applyNumberFormat="1" applyFont="1" applyFill="1" applyBorder="1" applyAlignment="1">
      <alignment horizontal="right"/>
    </xf>
    <xf numFmtId="3" fontId="23" fillId="0" borderId="62" xfId="1" applyNumberFormat="1" applyFont="1" applyFill="1" applyBorder="1" applyAlignment="1">
      <alignment horizontal="right"/>
    </xf>
    <xf numFmtId="3" fontId="23" fillId="0" borderId="61" xfId="1" applyNumberFormat="1" applyFont="1" applyFill="1" applyBorder="1" applyAlignment="1">
      <alignment horizontal="right"/>
    </xf>
    <xf numFmtId="3" fontId="21" fillId="0" borderId="61" xfId="1" applyNumberFormat="1" applyFont="1" applyFill="1" applyBorder="1" applyAlignment="1">
      <alignment horizontal="right"/>
    </xf>
    <xf numFmtId="0" fontId="22" fillId="0" borderId="60" xfId="0" applyFont="1" applyFill="1" applyBorder="1"/>
    <xf numFmtId="3" fontId="43" fillId="0" borderId="70" xfId="1" applyNumberFormat="1" applyFont="1" applyFill="1" applyBorder="1" applyAlignment="1">
      <alignment horizontal="right" vertical="center"/>
    </xf>
    <xf numFmtId="3" fontId="43" fillId="0" borderId="71" xfId="1" applyNumberFormat="1" applyFont="1" applyFill="1" applyBorder="1" applyAlignment="1">
      <alignment horizontal="right" vertical="center"/>
    </xf>
    <xf numFmtId="3" fontId="23" fillId="0" borderId="59" xfId="1" applyNumberFormat="1" applyFont="1" applyFill="1" applyBorder="1" applyAlignment="1">
      <alignment horizontal="right" vertical="center"/>
    </xf>
    <xf numFmtId="3" fontId="23" fillId="0" borderId="58" xfId="1" applyNumberFormat="1" applyFont="1" applyFill="1" applyBorder="1" applyAlignment="1">
      <alignment horizontal="right" vertical="center"/>
    </xf>
    <xf numFmtId="3" fontId="21" fillId="0" borderId="58" xfId="1" applyNumberFormat="1" applyFont="1" applyFill="1" applyBorder="1" applyAlignment="1">
      <alignment horizontal="right"/>
    </xf>
    <xf numFmtId="0" fontId="22" fillId="0" borderId="57" xfId="0" applyFont="1" applyFill="1" applyBorder="1"/>
    <xf numFmtId="3" fontId="41" fillId="0" borderId="0" xfId="0" applyNumberFormat="1" applyFont="1"/>
    <xf numFmtId="3" fontId="44" fillId="0" borderId="70" xfId="1" applyNumberFormat="1" applyFont="1" applyFill="1" applyBorder="1" applyAlignment="1">
      <alignment horizontal="right" vertical="center"/>
    </xf>
    <xf numFmtId="3" fontId="44" fillId="0" borderId="71" xfId="1" applyNumberFormat="1" applyFont="1" applyFill="1" applyBorder="1" applyAlignment="1">
      <alignment horizontal="right" vertical="center"/>
    </xf>
    <xf numFmtId="3" fontId="21" fillId="6" borderId="59" xfId="1" applyNumberFormat="1" applyFont="1" applyFill="1" applyBorder="1" applyAlignment="1">
      <alignment horizontal="right" vertical="center"/>
    </xf>
    <xf numFmtId="3" fontId="21" fillId="6" borderId="58" xfId="1" applyNumberFormat="1" applyFont="1" applyFill="1" applyBorder="1" applyAlignment="1">
      <alignment horizontal="right" vertical="center"/>
    </xf>
    <xf numFmtId="0" fontId="19" fillId="6" borderId="57" xfId="0" applyFont="1" applyFill="1" applyBorder="1" applyAlignment="1">
      <alignment horizontal="right" vertical="center"/>
    </xf>
    <xf numFmtId="0" fontId="25" fillId="0" borderId="70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0" fontId="25" fillId="7" borderId="59" xfId="0" applyFont="1" applyFill="1" applyBorder="1" applyAlignment="1">
      <alignment horizontal="center" vertical="center" wrapText="1"/>
    </xf>
    <xf numFmtId="0" fontId="25" fillId="7" borderId="58" xfId="0" applyFont="1" applyFill="1" applyBorder="1" applyAlignment="1">
      <alignment horizontal="center" vertical="center"/>
    </xf>
    <xf numFmtId="0" fontId="25" fillId="7" borderId="58" xfId="0" applyFont="1" applyFill="1" applyBorder="1" applyAlignment="1">
      <alignment horizontal="center" vertical="center" wrapText="1"/>
    </xf>
    <xf numFmtId="0" fontId="45" fillId="0" borderId="0" xfId="0" applyFont="1" applyBorder="1" applyAlignment="1"/>
    <xf numFmtId="0" fontId="22" fillId="0" borderId="0" xfId="0" applyFont="1" applyBorder="1"/>
    <xf numFmtId="0" fontId="45" fillId="0" borderId="0" xfId="0" applyFont="1" applyFill="1" applyBorder="1" applyAlignment="1">
      <alignment horizontal="center"/>
    </xf>
    <xf numFmtId="0" fontId="46" fillId="0" borderId="0" xfId="2" applyFont="1" applyAlignment="1" applyProtection="1"/>
    <xf numFmtId="0" fontId="47" fillId="0" borderId="0" xfId="2" applyFont="1" applyAlignment="1" applyProtection="1"/>
    <xf numFmtId="0" fontId="9" fillId="6" borderId="72" xfId="0" applyFont="1" applyFill="1" applyBorder="1" applyAlignment="1">
      <alignment horizontal="left" vertical="center"/>
    </xf>
    <xf numFmtId="3" fontId="3" fillId="6" borderId="72" xfId="1" applyNumberFormat="1" applyFont="1" applyFill="1" applyBorder="1" applyAlignment="1">
      <alignment horizontal="right" vertical="center"/>
    </xf>
    <xf numFmtId="0" fontId="17" fillId="0" borderId="0" xfId="2" applyFont="1" applyBorder="1" applyAlignment="1" applyProtection="1"/>
    <xf numFmtId="0" fontId="18" fillId="0" borderId="0" xfId="0" applyFont="1" applyBorder="1" applyAlignment="1"/>
    <xf numFmtId="0" fontId="20" fillId="7" borderId="65" xfId="0" applyFont="1" applyFill="1" applyBorder="1" applyAlignment="1">
      <alignment horizontal="center" vertical="center"/>
    </xf>
    <xf numFmtId="0" fontId="20" fillId="7" borderId="19" xfId="0" applyFont="1" applyFill="1" applyBorder="1" applyAlignment="1">
      <alignment horizontal="center" vertical="center"/>
    </xf>
    <xf numFmtId="0" fontId="20" fillId="7" borderId="20" xfId="0" applyFont="1" applyFill="1" applyBorder="1" applyAlignment="1">
      <alignment horizontal="center" vertical="center"/>
    </xf>
    <xf numFmtId="0" fontId="19" fillId="9" borderId="73" xfId="0" applyFont="1" applyFill="1" applyBorder="1" applyAlignment="1">
      <alignment horizontal="left" vertical="center"/>
    </xf>
    <xf numFmtId="3" fontId="21" fillId="9" borderId="0" xfId="1" applyNumberFormat="1" applyFont="1" applyFill="1" applyBorder="1" applyAlignment="1">
      <alignment horizontal="center" vertical="center"/>
    </xf>
    <xf numFmtId="3" fontId="21" fillId="9" borderId="18" xfId="1" applyNumberFormat="1" applyFont="1" applyFill="1" applyBorder="1" applyAlignment="1">
      <alignment horizontal="center" vertical="center"/>
    </xf>
    <xf numFmtId="0" fontId="22" fillId="0" borderId="73" xfId="0" applyFont="1" applyFill="1" applyBorder="1"/>
    <xf numFmtId="3" fontId="23" fillId="0" borderId="18" xfId="1" applyNumberFormat="1" applyFont="1" applyFill="1" applyBorder="1" applyAlignment="1">
      <alignment horizontal="center" vertical="center"/>
    </xf>
    <xf numFmtId="0" fontId="22" fillId="0" borderId="65" xfId="0" applyFont="1" applyFill="1" applyBorder="1"/>
    <xf numFmtId="3" fontId="21" fillId="9" borderId="19" xfId="1" applyNumberFormat="1" applyFont="1" applyFill="1" applyBorder="1" applyAlignment="1">
      <alignment horizontal="center" vertical="center"/>
    </xf>
    <xf numFmtId="3" fontId="23" fillId="0" borderId="20" xfId="1" applyNumberFormat="1" applyFont="1" applyFill="1" applyBorder="1" applyAlignment="1">
      <alignment horizontal="center" vertical="center"/>
    </xf>
    <xf numFmtId="0" fontId="48" fillId="0" borderId="0" xfId="0" applyFont="1" applyFill="1" applyBorder="1"/>
    <xf numFmtId="0" fontId="24" fillId="0" borderId="0" xfId="0" applyFont="1" applyAlignment="1"/>
    <xf numFmtId="0" fontId="20" fillId="7" borderId="1" xfId="0" applyFont="1" applyFill="1" applyBorder="1" applyAlignment="1">
      <alignment horizontal="left" vertical="center"/>
    </xf>
    <xf numFmtId="0" fontId="21" fillId="6" borderId="4" xfId="0" applyFont="1" applyFill="1" applyBorder="1" applyAlignment="1">
      <alignment horizontal="left" vertical="center"/>
    </xf>
    <xf numFmtId="0" fontId="32" fillId="0" borderId="4" xfId="0" applyFont="1" applyFill="1" applyBorder="1"/>
    <xf numFmtId="0" fontId="32" fillId="0" borderId="6" xfId="0" applyFont="1" applyBorder="1" applyAlignment="1">
      <alignment horizontal="right"/>
    </xf>
    <xf numFmtId="0" fontId="32" fillId="0" borderId="73" xfId="0" applyFont="1" applyFill="1" applyBorder="1"/>
    <xf numFmtId="0" fontId="15" fillId="0" borderId="10" xfId="0" applyFont="1" applyBorder="1"/>
    <xf numFmtId="0" fontId="32" fillId="0" borderId="12" xfId="0" applyFont="1" applyBorder="1" applyAlignment="1">
      <alignment horizontal="right"/>
    </xf>
    <xf numFmtId="0" fontId="42" fillId="0" borderId="0" xfId="0" applyNumberFormat="1" applyFont="1"/>
    <xf numFmtId="0" fontId="15" fillId="0" borderId="0" xfId="0" applyFont="1" applyFill="1"/>
    <xf numFmtId="0" fontId="43" fillId="0" borderId="0" xfId="0" applyNumberFormat="1" applyFont="1" applyFill="1" applyProtection="1">
      <protection hidden="1"/>
    </xf>
    <xf numFmtId="3" fontId="49" fillId="0" borderId="0" xfId="0" applyNumberFormat="1" applyFont="1" applyFill="1" applyProtection="1">
      <protection hidden="1"/>
    </xf>
    <xf numFmtId="0" fontId="42" fillId="0" borderId="0" xfId="0" applyNumberFormat="1" applyFont="1" applyFill="1" applyProtection="1">
      <protection hidden="1"/>
    </xf>
    <xf numFmtId="0" fontId="43" fillId="0" borderId="0" xfId="0" applyFont="1" applyFill="1" applyBorder="1"/>
    <xf numFmtId="0" fontId="42" fillId="2" borderId="0" xfId="0" applyNumberFormat="1" applyFont="1" applyFill="1" applyProtection="1">
      <protection hidden="1"/>
    </xf>
    <xf numFmtId="0" fontId="43" fillId="0" borderId="34" xfId="0" applyFont="1" applyFill="1" applyBorder="1"/>
    <xf numFmtId="0" fontId="42" fillId="0" borderId="0" xfId="0" applyFont="1"/>
    <xf numFmtId="3" fontId="42" fillId="0" borderId="0" xfId="0" applyNumberFormat="1" applyFont="1"/>
    <xf numFmtId="0" fontId="22" fillId="2" borderId="0" xfId="0" applyNumberFormat="1" applyFont="1" applyFill="1" applyProtection="1">
      <protection hidden="1"/>
    </xf>
    <xf numFmtId="0" fontId="32" fillId="2" borderId="0" xfId="0" applyNumberFormat="1" applyFont="1" applyFill="1" applyProtection="1">
      <protection hidden="1"/>
    </xf>
    <xf numFmtId="3" fontId="24" fillId="2" borderId="0" xfId="0" applyNumberFormat="1" applyFont="1" applyFill="1" applyProtection="1">
      <protection hidden="1"/>
    </xf>
    <xf numFmtId="0" fontId="24" fillId="2" borderId="0" xfId="0" applyNumberFormat="1" applyFont="1" applyFill="1" applyProtection="1">
      <protection hidden="1"/>
    </xf>
    <xf numFmtId="0" fontId="22" fillId="0" borderId="0" xfId="0" applyNumberFormat="1" applyFont="1" applyProtection="1">
      <protection hidden="1"/>
    </xf>
    <xf numFmtId="0" fontId="15" fillId="0" borderId="0" xfId="0" applyNumberFormat="1" applyFont="1" applyProtection="1">
      <protection hidden="1"/>
    </xf>
    <xf numFmtId="1" fontId="48" fillId="0" borderId="0" xfId="0" applyNumberFormat="1" applyFont="1"/>
    <xf numFmtId="0" fontId="16" fillId="0" borderId="0" xfId="2" applyFont="1" applyAlignment="1" applyProtection="1">
      <protection locked="0"/>
    </xf>
    <xf numFmtId="0" fontId="18" fillId="0" borderId="0" xfId="0" applyFont="1" applyAlignment="1"/>
    <xf numFmtId="0" fontId="18" fillId="0" borderId="0" xfId="0" applyFont="1" applyAlignment="1">
      <alignment wrapText="1"/>
    </xf>
    <xf numFmtId="165" fontId="24" fillId="0" borderId="0" xfId="1" applyNumberFormat="1" applyFont="1" applyAlignment="1">
      <alignment horizontal="left"/>
    </xf>
    <xf numFmtId="0" fontId="15" fillId="0" borderId="19" xfId="0" applyFont="1" applyBorder="1"/>
    <xf numFmtId="0" fontId="24" fillId="0" borderId="0" xfId="0" applyFont="1" applyBorder="1" applyAlignment="1"/>
    <xf numFmtId="0" fontId="20" fillId="7" borderId="58" xfId="0" applyFont="1" applyFill="1" applyBorder="1" applyAlignment="1">
      <alignment horizontal="center" vertical="center"/>
    </xf>
    <xf numFmtId="3" fontId="25" fillId="7" borderId="58" xfId="0" applyNumberFormat="1" applyFont="1" applyFill="1" applyBorder="1" applyAlignment="1">
      <alignment horizontal="center" vertical="center"/>
    </xf>
    <xf numFmtId="0" fontId="25" fillId="7" borderId="59" xfId="0" applyFont="1" applyFill="1" applyBorder="1" applyAlignment="1">
      <alignment horizontal="center" vertical="center"/>
    </xf>
    <xf numFmtId="0" fontId="19" fillId="6" borderId="57" xfId="0" applyFont="1" applyFill="1" applyBorder="1"/>
    <xf numFmtId="3" fontId="19" fillId="6" borderId="58" xfId="0" applyNumberFormat="1" applyFont="1" applyFill="1" applyBorder="1"/>
    <xf numFmtId="0" fontId="22" fillId="0" borderId="57" xfId="0" applyFont="1" applyFill="1" applyBorder="1" applyAlignment="1">
      <alignment wrapText="1"/>
    </xf>
    <xf numFmtId="0" fontId="22" fillId="0" borderId="60" xfId="0" applyFont="1" applyFill="1" applyBorder="1" applyAlignment="1">
      <alignment wrapText="1"/>
    </xf>
    <xf numFmtId="3" fontId="19" fillId="6" borderId="61" xfId="0" applyNumberFormat="1" applyFont="1" applyFill="1" applyBorder="1"/>
    <xf numFmtId="3" fontId="23" fillId="0" borderId="61" xfId="1" applyNumberFormat="1" applyFont="1" applyFill="1" applyBorder="1" applyAlignment="1">
      <alignment horizontal="right" vertical="center"/>
    </xf>
    <xf numFmtId="3" fontId="23" fillId="0" borderId="62" xfId="1" applyNumberFormat="1" applyFont="1" applyFill="1" applyBorder="1" applyAlignment="1">
      <alignment horizontal="right" vertical="center"/>
    </xf>
    <xf numFmtId="0" fontId="15" fillId="0" borderId="63" xfId="0" applyFont="1" applyBorder="1"/>
    <xf numFmtId="0" fontId="29" fillId="0" borderId="5" xfId="0" applyFont="1" applyFill="1" applyBorder="1"/>
    <xf numFmtId="3" fontId="21" fillId="0" borderId="5" xfId="1" applyNumberFormat="1" applyFont="1" applyFill="1" applyBorder="1" applyAlignment="1">
      <alignment horizontal="right" vertical="center"/>
    </xf>
    <xf numFmtId="3" fontId="23" fillId="0" borderId="63" xfId="1" applyNumberFormat="1" applyFont="1" applyFill="1" applyBorder="1" applyAlignment="1">
      <alignment horizontal="right" vertical="center"/>
    </xf>
    <xf numFmtId="0" fontId="19" fillId="6" borderId="4" xfId="0" applyFont="1" applyFill="1" applyBorder="1" applyAlignment="1">
      <alignment horizontal="center" vertical="center"/>
    </xf>
    <xf numFmtId="0" fontId="22" fillId="0" borderId="5" xfId="0" applyFont="1" applyFill="1" applyBorder="1"/>
    <xf numFmtId="0" fontId="15" fillId="0" borderId="0" xfId="0" applyNumberFormat="1" applyFont="1" applyBorder="1"/>
    <xf numFmtId="0" fontId="15" fillId="0" borderId="18" xfId="0" applyNumberFormat="1" applyFont="1" applyBorder="1"/>
    <xf numFmtId="0" fontId="22" fillId="0" borderId="11" xfId="0" applyFont="1" applyFill="1" applyBorder="1"/>
    <xf numFmtId="0" fontId="15" fillId="0" borderId="19" xfId="0" applyNumberFormat="1" applyFont="1" applyBorder="1"/>
    <xf numFmtId="0" fontId="15" fillId="0" borderId="20" xfId="0" applyNumberFormat="1" applyFont="1" applyBorder="1"/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2" applyFont="1" applyBorder="1" applyAlignment="1" applyProtection="1">
      <alignment horizontal="left"/>
    </xf>
    <xf numFmtId="0" fontId="25" fillId="7" borderId="26" xfId="0" applyFont="1" applyFill="1" applyBorder="1" applyAlignment="1">
      <alignment horizontal="right" vertical="center"/>
    </xf>
    <xf numFmtId="0" fontId="25" fillId="7" borderId="27" xfId="0" applyFont="1" applyFill="1" applyBorder="1" applyAlignment="1">
      <alignment horizontal="right" vertical="center"/>
    </xf>
    <xf numFmtId="3" fontId="21" fillId="6" borderId="5" xfId="0" applyNumberFormat="1" applyFont="1" applyFill="1" applyBorder="1" applyAlignment="1">
      <alignment horizontal="right" vertical="center"/>
    </xf>
    <xf numFmtId="3" fontId="30" fillId="0" borderId="5" xfId="0" applyNumberFormat="1" applyFont="1" applyFill="1" applyBorder="1" applyAlignment="1">
      <alignment horizontal="right"/>
    </xf>
    <xf numFmtId="3" fontId="21" fillId="6" borderId="6" xfId="0" applyNumberFormat="1" applyFont="1" applyFill="1" applyBorder="1" applyAlignment="1">
      <alignment horizontal="right" vertical="center"/>
    </xf>
    <xf numFmtId="3" fontId="32" fillId="0" borderId="5" xfId="0" applyNumberFormat="1" applyFont="1" applyFill="1" applyBorder="1" applyAlignment="1">
      <alignment horizontal="righ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9" fillId="6" borderId="23" xfId="0" applyFont="1" applyFill="1" applyBorder="1" applyAlignment="1">
      <alignment horizontal="left" vertical="center"/>
    </xf>
    <xf numFmtId="3" fontId="21" fillId="6" borderId="24" xfId="1" applyNumberFormat="1" applyFont="1" applyFill="1" applyBorder="1" applyAlignment="1">
      <alignment horizontal="right" vertical="center"/>
    </xf>
    <xf numFmtId="3" fontId="21" fillId="6" borderId="25" xfId="1" applyNumberFormat="1" applyFont="1" applyFill="1" applyBorder="1" applyAlignment="1">
      <alignment horizontal="right" vertical="center"/>
    </xf>
    <xf numFmtId="0" fontId="29" fillId="0" borderId="8" xfId="0" applyFont="1" applyFill="1" applyBorder="1"/>
    <xf numFmtId="3" fontId="21" fillId="0" borderId="9" xfId="1" applyNumberFormat="1" applyFont="1" applyFill="1" applyBorder="1" applyAlignment="1">
      <alignment horizontal="right"/>
    </xf>
    <xf numFmtId="3" fontId="21" fillId="0" borderId="14" xfId="1" applyNumberFormat="1" applyFont="1" applyFill="1" applyBorder="1" applyAlignment="1">
      <alignment horizontal="right"/>
    </xf>
    <xf numFmtId="0" fontId="19" fillId="6" borderId="8" xfId="0" applyFont="1" applyFill="1" applyBorder="1" applyAlignment="1">
      <alignment horizontal="left" vertical="center"/>
    </xf>
    <xf numFmtId="3" fontId="21" fillId="6" borderId="9" xfId="1" applyNumberFormat="1" applyFont="1" applyFill="1" applyBorder="1" applyAlignment="1">
      <alignment horizontal="right" vertical="center"/>
    </xf>
    <xf numFmtId="3" fontId="21" fillId="6" borderId="14" xfId="1" applyNumberFormat="1" applyFont="1" applyFill="1" applyBorder="1" applyAlignment="1">
      <alignment horizontal="right" vertical="center"/>
    </xf>
    <xf numFmtId="0" fontId="22" fillId="0" borderId="8" xfId="0" applyFont="1" applyFill="1" applyBorder="1"/>
    <xf numFmtId="3" fontId="23" fillId="0" borderId="9" xfId="1" applyNumberFormat="1" applyFont="1" applyFill="1" applyBorder="1" applyAlignment="1">
      <alignment horizontal="right" vertical="center"/>
    </xf>
    <xf numFmtId="3" fontId="23" fillId="0" borderId="14" xfId="1" applyNumberFormat="1" applyFont="1" applyFill="1" applyBorder="1" applyAlignment="1">
      <alignment horizontal="right" vertical="center"/>
    </xf>
    <xf numFmtId="0" fontId="22" fillId="0" borderId="48" xfId="0" applyFont="1" applyFill="1" applyBorder="1"/>
    <xf numFmtId="3" fontId="23" fillId="0" borderId="26" xfId="1" applyNumberFormat="1" applyFont="1" applyFill="1" applyBorder="1" applyAlignment="1">
      <alignment horizontal="right" vertical="center"/>
    </xf>
    <xf numFmtId="3" fontId="23" fillId="0" borderId="27" xfId="1" applyNumberFormat="1" applyFont="1" applyFill="1" applyBorder="1" applyAlignment="1">
      <alignment horizontal="right" vertical="center"/>
    </xf>
    <xf numFmtId="0" fontId="22" fillId="0" borderId="51" xfId="0" applyFont="1" applyFill="1" applyBorder="1"/>
    <xf numFmtId="0" fontId="27" fillId="0" borderId="0" xfId="0" applyFont="1" applyBorder="1" applyAlignment="1">
      <alignment horizontal="left" vertical="center"/>
    </xf>
    <xf numFmtId="0" fontId="48" fillId="0" borderId="0" xfId="0" applyFont="1"/>
    <xf numFmtId="3" fontId="22" fillId="0" borderId="0" xfId="0" applyNumberFormat="1" applyFont="1"/>
    <xf numFmtId="0" fontId="25" fillId="0" borderId="0" xfId="0" applyFont="1" applyFill="1"/>
    <xf numFmtId="10" fontId="42" fillId="0" borderId="0" xfId="0" applyNumberFormat="1" applyFont="1" applyFill="1"/>
    <xf numFmtId="0" fontId="42" fillId="0" borderId="0" xfId="0" applyFont="1" applyFill="1"/>
    <xf numFmtId="0" fontId="48" fillId="0" borderId="0" xfId="0" applyFont="1" applyFill="1"/>
    <xf numFmtId="0" fontId="15" fillId="0" borderId="0" xfId="0" applyFont="1" applyBorder="1" applyAlignment="1"/>
    <xf numFmtId="3" fontId="21" fillId="6" borderId="0" xfId="1" applyNumberFormat="1" applyFont="1" applyFill="1" applyBorder="1" applyAlignment="1">
      <alignment horizontal="right" vertical="center"/>
    </xf>
    <xf numFmtId="3" fontId="21" fillId="6" borderId="18" xfId="1" applyNumberFormat="1" applyFont="1" applyFill="1" applyBorder="1" applyAlignment="1">
      <alignment horizontal="right" vertical="center"/>
    </xf>
    <xf numFmtId="3" fontId="21" fillId="0" borderId="0" xfId="1" applyNumberFormat="1" applyFont="1" applyFill="1" applyBorder="1" applyAlignment="1">
      <alignment horizontal="right"/>
    </xf>
    <xf numFmtId="3" fontId="23" fillId="0" borderId="0" xfId="1" applyNumberFormat="1" applyFont="1" applyFill="1" applyBorder="1" applyAlignment="1">
      <alignment vertical="center"/>
    </xf>
    <xf numFmtId="3" fontId="23" fillId="0" borderId="18" xfId="1" applyNumberFormat="1" applyFont="1" applyFill="1" applyBorder="1" applyAlignment="1">
      <alignment vertical="center"/>
    </xf>
    <xf numFmtId="3" fontId="21" fillId="0" borderId="19" xfId="1" applyNumberFormat="1" applyFont="1" applyFill="1" applyBorder="1" applyAlignment="1">
      <alignment horizontal="right"/>
    </xf>
    <xf numFmtId="3" fontId="23" fillId="0" borderId="19" xfId="1" applyNumberFormat="1" applyFont="1" applyFill="1" applyBorder="1" applyAlignment="1">
      <alignment vertical="center"/>
    </xf>
    <xf numFmtId="3" fontId="23" fillId="0" borderId="20" xfId="1" applyNumberFormat="1" applyFont="1" applyFill="1" applyBorder="1" applyAlignment="1">
      <alignment vertical="center"/>
    </xf>
    <xf numFmtId="0" fontId="52" fillId="0" borderId="0" xfId="0" applyFont="1" applyAlignment="1">
      <alignment vertical="center" readingOrder="1"/>
    </xf>
    <xf numFmtId="0" fontId="52" fillId="0" borderId="0" xfId="0" applyFont="1" applyAlignment="1">
      <alignment vertical="center" wrapText="1" readingOrder="1"/>
    </xf>
    <xf numFmtId="0" fontId="53" fillId="0" borderId="0" xfId="0" applyFont="1" applyBorder="1"/>
    <xf numFmtId="0" fontId="54" fillId="0" borderId="0" xfId="2" applyFont="1" applyBorder="1" applyAlignment="1" applyProtection="1"/>
    <xf numFmtId="0" fontId="56" fillId="7" borderId="37" xfId="0" applyFont="1" applyFill="1" applyBorder="1" applyAlignment="1">
      <alignment horizontal="center" vertical="center"/>
    </xf>
    <xf numFmtId="0" fontId="58" fillId="6" borderId="42" xfId="0" applyFont="1" applyFill="1" applyBorder="1" applyAlignment="1">
      <alignment horizontal="right" vertical="center"/>
    </xf>
    <xf numFmtId="0" fontId="22" fillId="0" borderId="42" xfId="0" applyFont="1" applyFill="1" applyBorder="1" applyAlignment="1">
      <alignment horizontal="left"/>
    </xf>
    <xf numFmtId="3" fontId="60" fillId="0" borderId="66" xfId="4" applyNumberFormat="1" applyFont="1" applyFill="1" applyBorder="1" applyAlignment="1">
      <alignment horizontal="right" vertical="center"/>
    </xf>
    <xf numFmtId="3" fontId="60" fillId="0" borderId="0" xfId="4" applyNumberFormat="1" applyFont="1" applyFill="1" applyBorder="1" applyAlignment="1">
      <alignment horizontal="right" vertical="center"/>
    </xf>
    <xf numFmtId="3" fontId="60" fillId="0" borderId="18" xfId="4" applyNumberFormat="1" applyFont="1" applyFill="1" applyBorder="1" applyAlignment="1">
      <alignment horizontal="right" vertical="center"/>
    </xf>
    <xf numFmtId="0" fontId="22" fillId="0" borderId="43" xfId="0" applyFont="1" applyFill="1" applyBorder="1" applyAlignment="1">
      <alignment horizontal="left"/>
    </xf>
    <xf numFmtId="0" fontId="55" fillId="0" borderId="0" xfId="0" applyFont="1" applyAlignment="1">
      <alignment horizontal="center" vertical="center" wrapText="1"/>
    </xf>
    <xf numFmtId="0" fontId="58" fillId="0" borderId="0" xfId="0" applyFont="1"/>
    <xf numFmtId="0" fontId="15" fillId="0" borderId="0" xfId="0" applyFont="1" applyAlignment="1">
      <alignment horizontal="center"/>
    </xf>
    <xf numFmtId="0" fontId="62" fillId="0" borderId="0" xfId="0" applyFont="1"/>
    <xf numFmtId="0" fontId="63" fillId="0" borderId="0" xfId="0" applyFont="1"/>
    <xf numFmtId="3" fontId="30" fillId="6" borderId="6" xfId="1" applyNumberFormat="1" applyFont="1" applyFill="1" applyBorder="1" applyAlignment="1">
      <alignment horizontal="right" vertical="center"/>
    </xf>
    <xf numFmtId="0" fontId="25" fillId="7" borderId="3" xfId="0" applyFont="1" applyFill="1" applyBorder="1" applyAlignment="1">
      <alignment horizontal="right" vertical="center"/>
    </xf>
    <xf numFmtId="3" fontId="23" fillId="0" borderId="6" xfId="1" applyNumberFormat="1" applyFont="1" applyFill="1" applyBorder="1" applyAlignment="1">
      <alignment horizontal="right"/>
    </xf>
    <xf numFmtId="3" fontId="23" fillId="0" borderId="12" xfId="1" applyNumberFormat="1" applyFont="1" applyFill="1" applyBorder="1" applyAlignment="1">
      <alignment horizontal="right"/>
    </xf>
    <xf numFmtId="0" fontId="32" fillId="0" borderId="12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16" fillId="0" borderId="0" xfId="2" applyFont="1" applyAlignment="1" applyProtection="1">
      <alignment horizontal="left"/>
    </xf>
    <xf numFmtId="0" fontId="4" fillId="0" borderId="0" xfId="2" applyAlignment="1" applyProtection="1">
      <alignment horizontal="left"/>
    </xf>
    <xf numFmtId="0" fontId="24" fillId="0" borderId="0" xfId="0" applyFont="1" applyAlignment="1">
      <alignment horizontal="left" wrapText="1"/>
    </xf>
    <xf numFmtId="0" fontId="15" fillId="0" borderId="0" xfId="0" applyFont="1" applyAlignment="1"/>
    <xf numFmtId="0" fontId="18" fillId="0" borderId="0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20" fillId="7" borderId="54" xfId="0" applyFont="1" applyFill="1" applyBorder="1" applyAlignment="1">
      <alignment horizontal="center" vertical="center"/>
    </xf>
    <xf numFmtId="0" fontId="20" fillId="7" borderId="57" xfId="0" applyFont="1" applyFill="1" applyBorder="1" applyAlignment="1">
      <alignment horizontal="center" vertical="center"/>
    </xf>
    <xf numFmtId="0" fontId="20" fillId="7" borderId="55" xfId="0" applyFont="1" applyFill="1" applyBorder="1" applyAlignment="1">
      <alignment horizontal="center" vertical="center"/>
    </xf>
    <xf numFmtId="0" fontId="20" fillId="7" borderId="58" xfId="0" applyFont="1" applyFill="1" applyBorder="1" applyAlignment="1">
      <alignment horizontal="center" vertical="center"/>
    </xf>
    <xf numFmtId="0" fontId="20" fillId="7" borderId="67" xfId="0" applyFont="1" applyFill="1" applyBorder="1" applyAlignment="1">
      <alignment horizontal="center" vertical="center"/>
    </xf>
    <xf numFmtId="0" fontId="20" fillId="7" borderId="68" xfId="0" applyFont="1" applyFill="1" applyBorder="1" applyAlignment="1">
      <alignment horizontal="center" vertical="center"/>
    </xf>
    <xf numFmtId="0" fontId="20" fillId="7" borderId="58" xfId="0" applyFont="1" applyFill="1" applyBorder="1" applyAlignment="1">
      <alignment horizontal="center" vertical="center" wrapText="1"/>
    </xf>
    <xf numFmtId="0" fontId="20" fillId="7" borderId="5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4" fillId="0" borderId="7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5" fillId="0" borderId="53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5" fillId="7" borderId="54" xfId="0" applyFont="1" applyFill="1" applyBorder="1" applyAlignment="1">
      <alignment horizontal="center" vertical="center"/>
    </xf>
    <xf numFmtId="0" fontId="25" fillId="7" borderId="57" xfId="0" applyFont="1" applyFill="1" applyBorder="1" applyAlignment="1">
      <alignment horizontal="center" vertical="center"/>
    </xf>
    <xf numFmtId="0" fontId="25" fillId="7" borderId="55" xfId="0" applyFont="1" applyFill="1" applyBorder="1" applyAlignment="1">
      <alignment horizontal="center" vertical="center"/>
    </xf>
    <xf numFmtId="0" fontId="25" fillId="7" borderId="56" xfId="0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27" fillId="0" borderId="69" xfId="3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4" fillId="0" borderId="0" xfId="0" applyFont="1" applyBorder="1" applyAlignment="1">
      <alignment horizontal="left"/>
    </xf>
    <xf numFmtId="0" fontId="22" fillId="0" borderId="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6" borderId="21" xfId="0" applyFont="1" applyFill="1" applyBorder="1" applyAlignment="1">
      <alignment horizontal="center" vertical="center"/>
    </xf>
    <xf numFmtId="0" fontId="19" fillId="6" borderId="22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18" fillId="0" borderId="0" xfId="0" applyFont="1" applyBorder="1" applyAlignment="1">
      <alignment horizontal="center" wrapText="1"/>
    </xf>
    <xf numFmtId="0" fontId="24" fillId="0" borderId="7" xfId="0" applyFont="1" applyBorder="1" applyAlignment="1">
      <alignment horizontal="left" vertical="center"/>
    </xf>
    <xf numFmtId="0" fontId="15" fillId="0" borderId="23" xfId="0" applyNumberFormat="1" applyFont="1" applyBorder="1" applyAlignment="1">
      <alignment horizontal="center" vertical="center" wrapText="1"/>
    </xf>
    <xf numFmtId="0" fontId="15" fillId="0" borderId="8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5" fillId="7" borderId="23" xfId="0" applyFont="1" applyFill="1" applyBorder="1" applyAlignment="1">
      <alignment horizontal="center" vertical="center" wrapText="1"/>
    </xf>
    <xf numFmtId="0" fontId="25" fillId="7" borderId="8" xfId="0" applyFont="1" applyFill="1" applyBorder="1" applyAlignment="1">
      <alignment horizontal="center" vertical="center" wrapText="1"/>
    </xf>
    <xf numFmtId="0" fontId="25" fillId="7" borderId="29" xfId="0" applyFont="1" applyFill="1" applyBorder="1" applyAlignment="1">
      <alignment horizontal="center" vertical="center" wrapText="1"/>
    </xf>
    <xf numFmtId="0" fontId="25" fillId="7" borderId="24" xfId="0" applyFont="1" applyFill="1" applyBorder="1" applyAlignment="1">
      <alignment horizontal="center" vertical="center" wrapText="1"/>
    </xf>
    <xf numFmtId="0" fontId="25" fillId="7" borderId="9" xfId="0" applyFont="1" applyFill="1" applyBorder="1" applyAlignment="1">
      <alignment horizontal="center" vertical="center" wrapText="1"/>
    </xf>
    <xf numFmtId="0" fontId="25" fillId="7" borderId="30" xfId="0" applyFont="1" applyFill="1" applyBorder="1" applyAlignment="1">
      <alignment horizontal="center" vertical="center" wrapText="1"/>
    </xf>
    <xf numFmtId="0" fontId="25" fillId="7" borderId="24" xfId="0" applyFont="1" applyFill="1" applyBorder="1" applyAlignment="1">
      <alignment horizontal="center" vertical="center"/>
    </xf>
    <xf numFmtId="0" fontId="25" fillId="7" borderId="25" xfId="0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left" vertical="top" wrapText="1"/>
    </xf>
    <xf numFmtId="164" fontId="21" fillId="0" borderId="0" xfId="0" applyNumberFormat="1" applyFont="1" applyFill="1" applyBorder="1" applyAlignment="1">
      <alignment horizontal="left" wrapText="1"/>
    </xf>
    <xf numFmtId="0" fontId="25" fillId="7" borderId="9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/>
    </xf>
    <xf numFmtId="164" fontId="24" fillId="0" borderId="7" xfId="0" applyNumberFormat="1" applyFont="1" applyFill="1" applyBorder="1" applyAlignment="1">
      <alignment horizontal="left" vertical="center" wrapText="1"/>
    </xf>
    <xf numFmtId="164" fontId="31" fillId="0" borderId="7" xfId="0" applyNumberFormat="1" applyFont="1" applyFill="1" applyBorder="1" applyAlignment="1">
      <alignment vertical="center" wrapText="1"/>
    </xf>
    <xf numFmtId="164" fontId="31" fillId="0" borderId="0" xfId="0" applyNumberFormat="1" applyFont="1" applyFill="1" applyBorder="1" applyAlignment="1">
      <alignment horizontal="left" wrapText="1"/>
    </xf>
    <xf numFmtId="0" fontId="25" fillId="7" borderId="21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25" fillId="7" borderId="33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center" vertical="center" wrapText="1"/>
    </xf>
    <xf numFmtId="0" fontId="25" fillId="7" borderId="5" xfId="0" applyFont="1" applyFill="1" applyBorder="1" applyAlignment="1">
      <alignment horizontal="center" vertical="center" wrapText="1"/>
    </xf>
    <xf numFmtId="0" fontId="25" fillId="7" borderId="28" xfId="0" applyFont="1" applyFill="1" applyBorder="1" applyAlignment="1">
      <alignment horizontal="center" vertical="center" wrapText="1"/>
    </xf>
    <xf numFmtId="0" fontId="25" fillId="7" borderId="22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0" fontId="25" fillId="7" borderId="31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32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22" fillId="0" borderId="5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65" xfId="0" applyFont="1" applyFill="1" applyBorder="1" applyAlignment="1">
      <alignment horizontal="left"/>
    </xf>
    <xf numFmtId="0" fontId="22" fillId="0" borderId="19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18" fillId="0" borderId="19" xfId="0" applyFont="1" applyBorder="1" applyAlignment="1">
      <alignment horizontal="center"/>
    </xf>
    <xf numFmtId="0" fontId="20" fillId="7" borderId="15" xfId="0" applyFont="1" applyFill="1" applyBorder="1" applyAlignment="1">
      <alignment horizontal="center" vertical="center"/>
    </xf>
    <xf numFmtId="0" fontId="20" fillId="7" borderId="16" xfId="0" applyFont="1" applyFill="1" applyBorder="1" applyAlignment="1">
      <alignment horizontal="center" vertical="center"/>
    </xf>
    <xf numFmtId="0" fontId="19" fillId="6" borderId="49" xfId="0" applyFont="1" applyFill="1" applyBorder="1" applyAlignment="1">
      <alignment horizontal="left" vertical="center"/>
    </xf>
    <xf numFmtId="0" fontId="19" fillId="6" borderId="7" xfId="0" applyFont="1" applyFill="1" applyBorder="1" applyAlignment="1">
      <alignment horizontal="left" vertical="center"/>
    </xf>
    <xf numFmtId="1" fontId="32" fillId="0" borderId="0" xfId="0" applyNumberFormat="1" applyFont="1" applyAlignment="1">
      <alignment horizontal="left" wrapText="1"/>
    </xf>
    <xf numFmtId="1" fontId="22" fillId="0" borderId="0" xfId="0" applyNumberFormat="1" applyFont="1" applyAlignment="1">
      <alignment horizontal="left" wrapText="1"/>
    </xf>
    <xf numFmtId="3" fontId="60" fillId="0" borderId="66" xfId="4" applyNumberFormat="1" applyFont="1" applyFill="1" applyBorder="1" applyAlignment="1">
      <alignment horizontal="right" vertical="center"/>
    </xf>
    <xf numFmtId="3" fontId="60" fillId="0" borderId="0" xfId="4" applyNumberFormat="1" applyFont="1" applyFill="1" applyBorder="1" applyAlignment="1">
      <alignment horizontal="right" vertical="center"/>
    </xf>
    <xf numFmtId="3" fontId="60" fillId="0" borderId="18" xfId="4" applyNumberFormat="1" applyFont="1" applyFill="1" applyBorder="1" applyAlignment="1">
      <alignment horizontal="right" vertical="center"/>
    </xf>
    <xf numFmtId="3" fontId="60" fillId="0" borderId="44" xfId="4" applyNumberFormat="1" applyFont="1" applyFill="1" applyBorder="1" applyAlignment="1">
      <alignment horizontal="right" vertical="center"/>
    </xf>
    <xf numFmtId="3" fontId="60" fillId="0" borderId="19" xfId="4" applyNumberFormat="1" applyFont="1" applyFill="1" applyBorder="1" applyAlignment="1">
      <alignment horizontal="right" vertical="center"/>
    </xf>
    <xf numFmtId="3" fontId="60" fillId="0" borderId="20" xfId="4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wrapText="1"/>
    </xf>
    <xf numFmtId="0" fontId="61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/>
    </xf>
    <xf numFmtId="0" fontId="56" fillId="7" borderId="38" xfId="0" applyFont="1" applyFill="1" applyBorder="1" applyAlignment="1">
      <alignment horizontal="right" vertical="center"/>
    </xf>
    <xf numFmtId="0" fontId="56" fillId="7" borderId="39" xfId="0" applyFont="1" applyFill="1" applyBorder="1" applyAlignment="1">
      <alignment horizontal="right" vertical="center"/>
    </xf>
    <xf numFmtId="3" fontId="59" fillId="6" borderId="40" xfId="4" applyNumberFormat="1" applyFont="1" applyFill="1" applyBorder="1" applyAlignment="1">
      <alignment horizontal="right" vertical="center"/>
    </xf>
    <xf numFmtId="3" fontId="59" fillId="6" borderId="41" xfId="4" applyNumberFormat="1" applyFont="1" applyFill="1" applyBorder="1" applyAlignment="1">
      <alignment horizontal="right" vertical="center"/>
    </xf>
    <xf numFmtId="0" fontId="24" fillId="0" borderId="7" xfId="0" applyFont="1" applyBorder="1" applyAlignment="1">
      <alignment horizontal="left" wrapText="1"/>
    </xf>
    <xf numFmtId="0" fontId="31" fillId="0" borderId="0" xfId="1" applyNumberFormat="1" applyFont="1" applyAlignment="1">
      <alignment horizontal="left" wrapText="1"/>
    </xf>
    <xf numFmtId="0" fontId="20" fillId="7" borderId="21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7" borderId="22" xfId="0" applyFont="1" applyFill="1" applyBorder="1" applyAlignment="1">
      <alignment horizontal="right" vertical="center"/>
    </xf>
    <xf numFmtId="0" fontId="20" fillId="7" borderId="11" xfId="0" applyFont="1" applyFill="1" applyBorder="1" applyAlignment="1">
      <alignment horizontal="right" vertical="center"/>
    </xf>
    <xf numFmtId="0" fontId="20" fillId="7" borderId="46" xfId="0" applyFont="1" applyFill="1" applyBorder="1" applyAlignment="1">
      <alignment horizontal="center" vertical="center"/>
    </xf>
    <xf numFmtId="0" fontId="20" fillId="7" borderId="47" xfId="0" applyFont="1" applyFill="1" applyBorder="1" applyAlignment="1">
      <alignment horizontal="center" vertical="center"/>
    </xf>
    <xf numFmtId="165" fontId="31" fillId="0" borderId="0" xfId="1" applyNumberFormat="1" applyFont="1" applyAlignment="1">
      <alignment horizontal="left" wrapText="1"/>
    </xf>
  </cellXfs>
  <cellStyles count="5">
    <cellStyle name="Hipervínculo" xfId="2" builtinId="8"/>
    <cellStyle name="Millares" xfId="1" builtinId="3"/>
    <cellStyle name="Millares 2" xfId="4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2" defaultPivotStyle="PivotStyleMedium9"/>
  <colors>
    <mruColors>
      <color rgb="FF003EAB"/>
      <color rgb="FF43B1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1" i="0">
                <a:solidFill>
                  <a:srgbClr val="000000"/>
                </a:solidFill>
                <a:latin typeface="Arial"/>
              </a:defRPr>
            </a:pPr>
            <a:r>
              <a:rPr lang="es-DO" sz="1000" b="1" i="0">
                <a:solidFill>
                  <a:srgbClr val="000000"/>
                </a:solidFill>
                <a:latin typeface="Arial"/>
              </a:rPr>
              <a:t>Investigaciones de traspasos por tipo. </a:t>
            </a:r>
          </a:p>
          <a:p>
            <a:pPr lvl="0">
              <a:defRPr sz="1000" b="1" i="0">
                <a:solidFill>
                  <a:srgbClr val="000000"/>
                </a:solidFill>
                <a:latin typeface="Arial"/>
              </a:defRPr>
            </a:pPr>
            <a:r>
              <a:rPr lang="es-DO" sz="1000" b="1" i="0">
                <a:solidFill>
                  <a:srgbClr val="000000"/>
                </a:solidFill>
                <a:latin typeface="Arial"/>
              </a:rPr>
              <a:t>Año: 2024</a:t>
            </a:r>
          </a:p>
        </c:rich>
      </c:tx>
      <c:layout>
        <c:manualLayout>
          <c:xMode val="edge"/>
          <c:yMode val="edge"/>
          <c:x val="0.2526364155580797"/>
          <c:y val="4.54245818094208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910041185563267"/>
          <c:y val="0.17805377217398732"/>
          <c:w val="0.44376541865073188"/>
          <c:h val="0.54336070707660222"/>
        </c:manualLayout>
      </c:layout>
      <c:barChart>
        <c:barDir val="bar"/>
        <c:grouping val="stacked"/>
        <c:varyColors val="1"/>
        <c:ser>
          <c:idx val="0"/>
          <c:order val="0"/>
          <c:tx>
            <c:v> Solicitudes/1</c:v>
          </c:tx>
          <c:spPr>
            <a:solidFill>
              <a:srgbClr val="003EAB"/>
            </a:solidFill>
            <a:ln cmpd="sng">
              <a:solidFill>
                <a:srgbClr val="003EAB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SCM.01!$B$15:$B$16</c:f>
              <c:strCache>
                <c:ptCount val="2"/>
                <c:pt idx="0">
                  <c:v>Traspaso por enfermedad o atención de alto costo y/o cirugía</c:v>
                </c:pt>
                <c:pt idx="1">
                  <c:v>Traspaso por irregularidad</c:v>
                </c:pt>
              </c:strCache>
            </c:strRef>
          </c:cat>
          <c:val>
            <c:numRef>
              <c:f>SCM.01!$C$15:$C$16</c:f>
              <c:numCache>
                <c:formatCode>#,##0</c:formatCode>
                <c:ptCount val="2"/>
                <c:pt idx="0">
                  <c:v>9</c:v>
                </c:pt>
                <c:pt idx="1">
                  <c:v>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3EAB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E82-4E48-8F80-A308BD9733FE}"/>
            </c:ext>
          </c:extLst>
        </c:ser>
        <c:ser>
          <c:idx val="1"/>
          <c:order val="1"/>
          <c:tx>
            <c:v>Casos Atendidos/2</c:v>
          </c:tx>
          <c:spPr>
            <a:solidFill>
              <a:srgbClr val="43B12E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SCM.01!$B$15:$B$16</c:f>
              <c:strCache>
                <c:ptCount val="2"/>
                <c:pt idx="0">
                  <c:v>Traspaso por enfermedad o atención de alto costo y/o cirugía</c:v>
                </c:pt>
                <c:pt idx="1">
                  <c:v>Traspaso por irregularidad</c:v>
                </c:pt>
              </c:strCache>
            </c:strRef>
          </c:cat>
          <c:val>
            <c:numRef>
              <c:f>SCM.01!$D$15:$D$16</c:f>
              <c:numCache>
                <c:formatCode>#,##0</c:formatCode>
                <c:ptCount val="2"/>
                <c:pt idx="0">
                  <c:v>22</c:v>
                </c:pt>
                <c:pt idx="1">
                  <c:v>60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FE82-4E48-8F80-A308BD973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9320998"/>
        <c:axId val="1965547001"/>
      </c:barChart>
      <c:catAx>
        <c:axId val="199932099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65547001"/>
        <c:crosses val="autoZero"/>
        <c:auto val="1"/>
        <c:lblAlgn val="ctr"/>
        <c:lblOffset val="100"/>
        <c:noMultiLvlLbl val="1"/>
      </c:catAx>
      <c:valAx>
        <c:axId val="19655470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DO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999320998"/>
        <c:crosses val="max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4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Planes Alternativos de Salud aprobados y rechazados por tipo de plan según categoría de ARS. </a:t>
            </a:r>
          </a:p>
          <a:p>
            <a:pPr>
              <a:defRPr sz="14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4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2024</a:t>
            </a:r>
          </a:p>
        </c:rich>
      </c:tx>
      <c:layout>
        <c:manualLayout>
          <c:xMode val="edge"/>
          <c:yMode val="edge"/>
          <c:x val="0.17110089453857857"/>
          <c:y val="1.0564023177025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04151532142075"/>
          <c:y val="0.23643036196529527"/>
          <c:w val="0.78461440180044473"/>
          <c:h val="0.61745630382602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SCM.10!$B$15</c:f>
              <c:strCache>
                <c:ptCount val="1"/>
                <c:pt idx="0">
                  <c:v>Complementarios</c:v>
                </c:pt>
              </c:strCache>
            </c:strRef>
          </c:tx>
          <c:spPr>
            <a:solidFill>
              <a:srgbClr val="00A4E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SCM.10!$G$12:$N$13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SCM.10!$G$15:$N$15</c:f>
              <c:numCache>
                <c:formatCode>#,##0</c:formatCode>
                <c:ptCount val="8"/>
                <c:pt idx="0">
                  <c:v>2</c:v>
                </c:pt>
                <c:pt idx="1">
                  <c:v>2</c:v>
                </c:pt>
                <c:pt idx="2">
                  <c:v>71</c:v>
                </c:pt>
                <c:pt idx="3">
                  <c:v>0</c:v>
                </c:pt>
                <c:pt idx="4">
                  <c:v>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1-4A81-ADE7-ED8C463BEF18}"/>
            </c:ext>
          </c:extLst>
        </c:ser>
        <c:ser>
          <c:idx val="1"/>
          <c:order val="1"/>
          <c:tx>
            <c:strRef>
              <c:f>SCM.10!$B$16</c:f>
              <c:strCache>
                <c:ptCount val="1"/>
                <c:pt idx="0">
                  <c:v>Especiales De Med. Prepagada</c:v>
                </c:pt>
              </c:strCache>
            </c:strRef>
          </c:tx>
          <c:spPr>
            <a:solidFill>
              <a:srgbClr val="FFA40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SCM.10!$G$12:$N$13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SCM.10!$G$16:$N$16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76</c:v>
                </c:pt>
                <c:pt idx="3">
                  <c:v>0</c:v>
                </c:pt>
                <c:pt idx="4">
                  <c:v>76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1-4A81-ADE7-ED8C463BEF18}"/>
            </c:ext>
          </c:extLst>
        </c:ser>
        <c:ser>
          <c:idx val="2"/>
          <c:order val="2"/>
          <c:tx>
            <c:strRef>
              <c:f>'Enero-Septiembre 2023'!#REF!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SCM.10!$G$12:$N$13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'Enero-Septiembre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61-4A81-ADE7-ED8C463BEF18}"/>
            </c:ext>
          </c:extLst>
        </c:ser>
        <c:ser>
          <c:idx val="3"/>
          <c:order val="3"/>
          <c:tx>
            <c:strRef>
              <c:f>SCM.10!$B$17</c:f>
              <c:strCache>
                <c:ptCount val="1"/>
                <c:pt idx="0">
                  <c:v>Voluntarios O Independientes</c:v>
                </c:pt>
              </c:strCache>
            </c:strRef>
          </c:tx>
          <c:spPr>
            <a:solidFill>
              <a:srgbClr val="003EA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SCM.10!$G$12:$N$13</c:f>
              <c:multiLvlStrCache>
                <c:ptCount val="8"/>
                <c:lvl>
                  <c:pt idx="0">
                    <c:v>Aprobados</c:v>
                  </c:pt>
                  <c:pt idx="1">
                    <c:v>Rechazados</c:v>
                  </c:pt>
                  <c:pt idx="3">
                    <c:v>Aprobados</c:v>
                  </c:pt>
                  <c:pt idx="4">
                    <c:v>Rechazados</c:v>
                  </c:pt>
                  <c:pt idx="6">
                    <c:v>Aprobados</c:v>
                  </c:pt>
                  <c:pt idx="7">
                    <c:v>Rechazados</c:v>
                  </c:pt>
                </c:lvl>
                <c:lvl>
                  <c:pt idx="0">
                    <c:v>Autogestión</c:v>
                  </c:pt>
                  <c:pt idx="2">
                    <c:v>Total Evaluados</c:v>
                  </c:pt>
                  <c:pt idx="3">
                    <c:v>Privadas</c:v>
                  </c:pt>
                  <c:pt idx="5">
                    <c:v>Total Evaluados</c:v>
                  </c:pt>
                  <c:pt idx="6">
                    <c:v>Públicas</c:v>
                  </c:pt>
                </c:lvl>
              </c:multiLvlStrCache>
            </c:multiLvlStrRef>
          </c:cat>
          <c:val>
            <c:numRef>
              <c:f>SCM.10!$G$17:$N$17</c:f>
              <c:numCache>
                <c:formatCode>#,##0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221</c:v>
                </c:pt>
                <c:pt idx="3">
                  <c:v>0</c:v>
                </c:pt>
                <c:pt idx="4">
                  <c:v>221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61-4A81-ADE7-ED8C463BEF1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91185400"/>
        <c:axId val="491184616"/>
      </c:barChart>
      <c:catAx>
        <c:axId val="49118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1184616"/>
        <c:crosses val="autoZero"/>
        <c:auto val="0"/>
        <c:lblAlgn val="ctr"/>
        <c:lblOffset val="100"/>
        <c:noMultiLvlLbl val="0"/>
      </c:catAx>
      <c:valAx>
        <c:axId val="491184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185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8749788014344498"/>
          <c:y val="0.18658813646361624"/>
          <c:w val="0.680047536627581"/>
          <c:h val="4.90555871304676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Franklin Gothic Book" panose="020B0503020102020204" pitchFamily="34" charset="0"/>
              </a:defRPr>
            </a:pPr>
            <a:r>
              <a:rPr lang="es-DO" sz="1200">
                <a:latin typeface="Franklin Gothic Book" panose="020B0503020102020204" pitchFamily="34" charset="0"/>
              </a:rPr>
              <a:t>Planes Alternativos de Salud evaluados por tipo de plan según tipo de respuesta SISALRIL </a:t>
            </a:r>
          </a:p>
          <a:p>
            <a:pPr>
              <a:defRPr sz="1200">
                <a:latin typeface="Franklin Gothic Book" panose="020B0503020102020204" pitchFamily="34" charset="0"/>
              </a:defRPr>
            </a:pPr>
            <a:r>
              <a:rPr lang="es-DO" sz="1200" b="1" i="0" baseline="0">
                <a:effectLst/>
                <a:latin typeface="Franklin Gothic Book" panose="020B0503020102020204" pitchFamily="34" charset="0"/>
              </a:rPr>
              <a:t> Año: 2024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390285420830515E-2"/>
          <c:y val="0.22113931482248925"/>
          <c:w val="0.73823625582155761"/>
          <c:h val="0.49692006680983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SCM.11!$B$15</c:f>
              <c:strCache>
                <c:ptCount val="1"/>
                <c:pt idx="0">
                  <c:v>Complementarios</c:v>
                </c:pt>
              </c:strCache>
            </c:strRef>
          </c:tx>
          <c:spPr>
            <a:solidFill>
              <a:srgbClr val="00A4E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SCM.11!$D$11:$F$13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SCM.11!$D$15:$F$15</c:f>
              <c:numCache>
                <c:formatCode>#,##0</c:formatCode>
                <c:ptCount val="3"/>
                <c:pt idx="0">
                  <c:v>2</c:v>
                </c:pt>
                <c:pt idx="1">
                  <c:v>4</c:v>
                </c:pt>
                <c:pt idx="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A3-4784-B664-EE0C8D4287E6}"/>
            </c:ext>
          </c:extLst>
        </c:ser>
        <c:ser>
          <c:idx val="1"/>
          <c:order val="1"/>
          <c:tx>
            <c:strRef>
              <c:f>SCM.11!$B$16</c:f>
              <c:strCache>
                <c:ptCount val="1"/>
                <c:pt idx="0">
                  <c:v>Especiales De Med. Prepagada</c:v>
                </c:pt>
              </c:strCache>
            </c:strRef>
          </c:tx>
          <c:spPr>
            <a:solidFill>
              <a:srgbClr val="FFA40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SCM.11!$D$11:$F$13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SCM.11!$D$16:$F$16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A3-4784-B664-EE0C8D4287E6}"/>
            </c:ext>
          </c:extLst>
        </c:ser>
        <c:ser>
          <c:idx val="2"/>
          <c:order val="2"/>
          <c:tx>
            <c:strRef>
              <c:f>'Enero-Septiembre 2023'!#REF!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SCM.11!$D$11:$F$13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'Enero-Septiembre 2023'!#REF!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3-4784-B664-EE0C8D4287E6}"/>
            </c:ext>
          </c:extLst>
        </c:ser>
        <c:ser>
          <c:idx val="3"/>
          <c:order val="3"/>
          <c:tx>
            <c:strRef>
              <c:f>SCM.11!$B$17</c:f>
              <c:strCache>
                <c:ptCount val="1"/>
                <c:pt idx="0">
                  <c:v>Voluntarios O Independientes</c:v>
                </c:pt>
              </c:strCache>
            </c:strRef>
          </c:tx>
          <c:spPr>
            <a:solidFill>
              <a:srgbClr val="003EA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SCM.11!$D$11:$F$13</c:f>
              <c:multiLvlStrCache>
                <c:ptCount val="3"/>
                <c:lvl>
                  <c:pt idx="1">
                    <c:v>Documentación Incompleta</c:v>
                  </c:pt>
                  <c:pt idx="2">
                    <c:v>Observaciones</c:v>
                  </c:pt>
                </c:lvl>
                <c:lvl>
                  <c:pt idx="0">
                    <c:v>Aprobados</c:v>
                  </c:pt>
                  <c:pt idx="1">
                    <c:v>Rechazados</c:v>
                  </c:pt>
                </c:lvl>
              </c:multiLvlStrCache>
            </c:multiLvlStrRef>
          </c:cat>
          <c:val>
            <c:numRef>
              <c:f>SCM.11!$D$17:$F$17</c:f>
              <c:numCache>
                <c:formatCode>#,##0</c:formatCode>
                <c:ptCount val="3"/>
                <c:pt idx="0">
                  <c:v>3</c:v>
                </c:pt>
                <c:pt idx="1">
                  <c:v>4</c:v>
                </c:pt>
                <c:pt idx="2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A3-4784-B664-EE0C8D428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91182264"/>
        <c:axId val="491180304"/>
        <c:axId val="0"/>
      </c:bar3DChart>
      <c:catAx>
        <c:axId val="491182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91180304"/>
        <c:crosses val="autoZero"/>
        <c:auto val="1"/>
        <c:lblAlgn val="ctr"/>
        <c:lblOffset val="100"/>
        <c:noMultiLvlLbl val="0"/>
      </c:catAx>
      <c:valAx>
        <c:axId val="4911803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491182264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8312963404826919"/>
          <c:y val="0.36136215700310187"/>
          <c:w val="0.20340235248371732"/>
          <c:h val="0.5711423526604628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Subsidios Otorgados y Montos Comprometidos por Tipo de Subsidio. </a:t>
            </a:r>
          </a:p>
          <a:p>
            <a:pPr>
              <a:defRPr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2023</a:t>
            </a:r>
          </a:p>
        </c:rich>
      </c:tx>
      <c:layout>
        <c:manualLayout>
          <c:xMode val="edge"/>
          <c:yMode val="edge"/>
          <c:x val="8.8241701373537235E-2"/>
          <c:y val="2.57925775042317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346889158312047"/>
          <c:y val="0.19220603003369863"/>
          <c:w val="0.70495523112431879"/>
          <c:h val="0.679740841585439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SCM.12!$C$40</c:f>
              <c:strCache>
                <c:ptCount val="1"/>
                <c:pt idx="0">
                  <c:v>Subsidios Otorgados (%)</c:v>
                </c:pt>
              </c:strCache>
            </c:strRef>
          </c:tx>
          <c:spPr>
            <a:solidFill>
              <a:srgbClr val="43B12E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SCM.12!$B$41:$B$43</c:f>
              <c:strCache>
                <c:ptCount val="3"/>
                <c:pt idx="0">
                  <c:v>Enfermedad Común</c:v>
                </c:pt>
                <c:pt idx="1">
                  <c:v>Lactancia </c:v>
                </c:pt>
                <c:pt idx="2">
                  <c:v>Maternidad</c:v>
                </c:pt>
              </c:strCache>
            </c:strRef>
          </c:cat>
          <c:val>
            <c:numRef>
              <c:f>SCM.12!$C$41:$C$43</c:f>
              <c:numCache>
                <c:formatCode>0.00%</c:formatCode>
                <c:ptCount val="3"/>
                <c:pt idx="0">
                  <c:v>0.6198397048533808</c:v>
                </c:pt>
                <c:pt idx="1">
                  <c:v>0.16111146449547314</c:v>
                </c:pt>
                <c:pt idx="2">
                  <c:v>0.21904883065114603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0EFE-4258-AEE1-997DC594876E}"/>
            </c:ext>
          </c:extLst>
        </c:ser>
        <c:ser>
          <c:idx val="1"/>
          <c:order val="1"/>
          <c:tx>
            <c:strRef>
              <c:f>SCM.12!$D$40</c:f>
              <c:strCache>
                <c:ptCount val="1"/>
                <c:pt idx="0">
                  <c:v>Monto Comprometido (%)</c:v>
                </c:pt>
              </c:strCache>
            </c:strRef>
          </c:tx>
          <c:spPr>
            <a:solidFill>
              <a:srgbClr val="003EAB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SCM.12!$B$41:$B$43</c:f>
              <c:strCache>
                <c:ptCount val="3"/>
                <c:pt idx="0">
                  <c:v>Enfermedad Común</c:v>
                </c:pt>
                <c:pt idx="1">
                  <c:v>Lactancia </c:v>
                </c:pt>
                <c:pt idx="2">
                  <c:v>Maternidad</c:v>
                </c:pt>
              </c:strCache>
            </c:strRef>
          </c:cat>
          <c:val>
            <c:numRef>
              <c:f>SCM.12!$D$41:$D$43</c:f>
              <c:numCache>
                <c:formatCode>0.00%</c:formatCode>
                <c:ptCount val="3"/>
                <c:pt idx="0">
                  <c:v>0.20761732373024047</c:v>
                </c:pt>
                <c:pt idx="1">
                  <c:v>0.23700091847721941</c:v>
                </c:pt>
                <c:pt idx="2">
                  <c:v>0.55538175779254029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0EFE-4258-AEE1-997DC5948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093400"/>
        <c:axId val="358245328"/>
        <c:axId val="0"/>
      </c:bar3DChart>
      <c:catAx>
        <c:axId val="3610934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8245328"/>
        <c:crosses val="autoZero"/>
        <c:auto val="1"/>
        <c:lblAlgn val="ctr"/>
        <c:lblOffset val="100"/>
        <c:noMultiLvlLbl val="0"/>
      </c:catAx>
      <c:valAx>
        <c:axId val="35824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093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31001067218876"/>
          <c:y val="0.937247803450589"/>
          <c:w val="0.53432714982937424"/>
          <c:h val="6.2752196549410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1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Book" panose="020B05030201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cap="none" baseline="0">
                <a:solidFill>
                  <a:schemeClr val="tx1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Certificaciones Emitidas por Tipo de Subsidio. </a:t>
            </a:r>
          </a:p>
          <a:p>
            <a:pPr algn="ctr">
              <a:defRPr sz="1100" b="1" i="0" u="none" strike="noStrike" kern="1200" cap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Book" panose="020B05030201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cap="none" baseline="0">
                <a:solidFill>
                  <a:schemeClr val="tx1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Año: 2023</a:t>
            </a:r>
          </a:p>
        </c:rich>
      </c:tx>
      <c:layout>
        <c:manualLayout>
          <c:xMode val="edge"/>
          <c:yMode val="edge"/>
          <c:x val="0.25137102760114172"/>
          <c:y val="6.1339595708431185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177009472697699"/>
          <c:y val="0.29028399956295764"/>
          <c:w val="0.57544619422572152"/>
          <c:h val="0.57823063880603554"/>
        </c:manualLayout>
      </c:layout>
      <c:pie3DChart>
        <c:varyColors val="1"/>
        <c:ser>
          <c:idx val="0"/>
          <c:order val="0"/>
          <c:tx>
            <c:strRef>
              <c:f>SCM.13!$C$11</c:f>
              <c:strCache>
                <c:ptCount val="1"/>
                <c:pt idx="0">
                  <c:v>Total</c:v>
                </c:pt>
              </c:strCache>
            </c:strRef>
          </c:tx>
          <c:explosion val="22"/>
          <c:dPt>
            <c:idx val="0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4F4-487D-A6E7-114B6A42F39E}"/>
              </c:ext>
            </c:extLst>
          </c:dPt>
          <c:dPt>
            <c:idx val="1"/>
            <c:bubble3D val="0"/>
            <c:spPr>
              <a:solidFill>
                <a:srgbClr val="43B12E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4F4-487D-A6E7-114B6A42F39E}"/>
              </c:ext>
            </c:extLst>
          </c:dPt>
          <c:dPt>
            <c:idx val="2"/>
            <c:bubble3D val="0"/>
            <c:spPr>
              <a:solidFill>
                <a:srgbClr val="00A4EB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4F4-487D-A6E7-114B6A42F3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SCM.13!$B$13:$B$15</c:f>
              <c:strCache>
                <c:ptCount val="3"/>
                <c:pt idx="0">
                  <c:v>Maternidad</c:v>
                </c:pt>
                <c:pt idx="1">
                  <c:v>Lactancia</c:v>
                </c:pt>
                <c:pt idx="2">
                  <c:v>Enfermedad Común</c:v>
                </c:pt>
              </c:strCache>
            </c:strRef>
          </c:cat>
          <c:val>
            <c:numRef>
              <c:f>SCM.13!$C$13:$C$15</c:f>
              <c:numCache>
                <c:formatCode>#,##0</c:formatCode>
                <c:ptCount val="3"/>
                <c:pt idx="0">
                  <c:v>30</c:v>
                </c:pt>
                <c:pt idx="1">
                  <c:v>3</c:v>
                </c:pt>
                <c:pt idx="2">
                  <c:v>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F4-487D-A6E7-114B6A42F3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Casos Atendidos de Subsidios por Canal de Acceso</a:t>
            </a:r>
          </a:p>
          <a:p>
            <a:pPr>
              <a:defRPr sz="1100" b="1" i="0" u="none" strike="noStrike" kern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cap="none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Período:2023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58527840793826E-2"/>
          <c:y val="0.29373111640148492"/>
          <c:w val="0.68045203970669776"/>
          <c:h val="0.60315956758522349"/>
        </c:manualLayout>
      </c:layout>
      <c:pie3DChart>
        <c:varyColors val="1"/>
        <c:ser>
          <c:idx val="0"/>
          <c:order val="0"/>
          <c:tx>
            <c:strRef>
              <c:f>SCM.14!$C$11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3EAB"/>
            </a:solidFill>
          </c:spPr>
          <c:dPt>
            <c:idx val="0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37C6-4878-9297-9CFA4769DEAC}"/>
              </c:ext>
            </c:extLst>
          </c:dPt>
          <c:dPt>
            <c:idx val="1"/>
            <c:bubble3D val="0"/>
            <c:spPr>
              <a:solidFill>
                <a:srgbClr val="77933C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37C6-4878-9297-9CFA4769DE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(SCM.14!$A$13,SCM.14!$A$14)</c:f>
              <c:strCache>
                <c:ptCount val="2"/>
                <c:pt idx="0">
                  <c:v>Telefónico</c:v>
                </c:pt>
                <c:pt idx="1">
                  <c:v>Otros</c:v>
                </c:pt>
              </c:strCache>
            </c:strRef>
          </c:cat>
          <c:val>
            <c:numRef>
              <c:f>SCM.14!$C$13:$C$14</c:f>
              <c:numCache>
                <c:formatCode>#,##0</c:formatCode>
                <c:ptCount val="2"/>
                <c:pt idx="0">
                  <c:v>44722</c:v>
                </c:pt>
                <c:pt idx="1">
                  <c:v>5779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C6-4878-9297-9CFA4769DE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t"/>
      <c:overlay val="0"/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Book" panose="020B0503020102020204" pitchFamily="34" charset="0"/>
                <a:ea typeface="+mj-ea"/>
                <a:cs typeface="+mj-cs"/>
              </a:defRPr>
            </a:pPr>
            <a:r>
              <a:rPr lang="es-DO" sz="1600" b="1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Supervisiones y visitas de Seguimiento en el Régimen Subsidiado por Tema </a:t>
            </a:r>
          </a:p>
          <a:p>
            <a:pPr>
              <a:defRPr sz="1600">
                <a:latin typeface="Franklin Gothic Book" panose="020B0503020102020204" pitchFamily="34" charset="0"/>
              </a:defRPr>
            </a:pPr>
            <a:r>
              <a:rPr lang="es-DO" sz="1600" b="1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Año: </a:t>
            </a:r>
            <a:r>
              <a:rPr lang="es-DO" sz="1600" b="1" baseline="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2024</a:t>
            </a:r>
            <a:endParaRPr lang="es-DO" sz="1600" b="1">
              <a:solidFill>
                <a:sysClr val="windowText" lastClr="000000"/>
              </a:solidFill>
              <a:latin typeface="Franklin Gothic Book" panose="020B0503020102020204" pitchFamily="34" charset="0"/>
            </a:endParaRPr>
          </a:p>
        </c:rich>
      </c:tx>
      <c:layout>
        <c:manualLayout>
          <c:xMode val="edge"/>
          <c:yMode val="edge"/>
          <c:x val="0.11135659501092407"/>
          <c:y val="4.7765537322066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696255835042606E-2"/>
          <c:y val="0.21292083916873875"/>
          <c:w val="0.96055226211810418"/>
          <c:h val="0.35708797972809053"/>
        </c:manualLayout>
      </c:layout>
      <c:barChart>
        <c:barDir val="col"/>
        <c:grouping val="clustered"/>
        <c:varyColors val="0"/>
        <c:ser>
          <c:idx val="0"/>
          <c:order val="0"/>
          <c:tx>
            <c:v>Enero-Junio</c:v>
          </c:tx>
          <c:spPr>
            <a:solidFill>
              <a:srgbClr val="003EA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SCM.15!$B$13</c:f>
              <c:strCache>
                <c:ptCount val="1"/>
                <c:pt idx="0">
                  <c:v>Gestión efectiva de la cartera de afiliados del Regimen Subsidiado.</c:v>
                </c:pt>
              </c:strCache>
            </c:strRef>
          </c:cat>
          <c:val>
            <c:numRef>
              <c:f>SCM.15!$C$13</c:f>
              <c:numCache>
                <c:formatCode>#,##0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E-429F-A382-8795EDDA39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328615400"/>
        <c:axId val="328613048"/>
        <c:extLst/>
      </c:barChart>
      <c:catAx>
        <c:axId val="32861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613048"/>
        <c:crosses val="autoZero"/>
        <c:auto val="1"/>
        <c:lblAlgn val="ctr"/>
        <c:lblOffset val="100"/>
        <c:noMultiLvlLbl val="0"/>
      </c:catAx>
      <c:valAx>
        <c:axId val="328613048"/>
        <c:scaling>
          <c:orientation val="minMax"/>
        </c:scaling>
        <c:delete val="1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crossAx val="3286154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Supervisiones y visitas de seguimiento realizadas por las Direcciones de Aseguramiento por Tipo de entidad. </a:t>
            </a:r>
          </a:p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1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Año: 2024</a:t>
            </a:r>
          </a:p>
        </c:rich>
      </c:tx>
      <c:layout>
        <c:manualLayout>
          <c:xMode val="edge"/>
          <c:yMode val="edge"/>
          <c:x val="7.8782273427942723E-2"/>
          <c:y val="5.685464883653199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7221180685747615E-2"/>
          <c:y val="0.26716598460646512"/>
          <c:w val="0.82580768313051778"/>
          <c:h val="0.485160302566099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SCM.16!$C$11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3EAB"/>
            </a:solidFill>
            <a:ln w="635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499-4A0F-A216-2BB210F8872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499-4A0F-A216-2BB210F88723}"/>
              </c:ext>
            </c:extLst>
          </c:dPt>
          <c:dPt>
            <c:idx val="4"/>
            <c:invertIfNegative val="0"/>
            <c:bubble3D val="0"/>
            <c:spPr>
              <a:solidFill>
                <a:srgbClr val="003EAB"/>
              </a:solidFill>
              <a:ln w="6350" cap="flat" cmpd="sng" algn="ctr">
                <a:solidFill>
                  <a:srgbClr val="00B0F0"/>
                </a:solidFill>
                <a:prstDash val="solid"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99-4A0F-A216-2BB210F88723}"/>
              </c:ext>
            </c:extLst>
          </c:dPt>
          <c:dLbls>
            <c:dLbl>
              <c:idx val="4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chemeClr val="bg1">
                            <a:lumMod val="95000"/>
                          </a:schemeClr>
                        </a:solidFill>
                      </a:defRPr>
                    </a:pPr>
                    <a:fld id="{996B9D65-1FC9-4D95-84B9-880B17118994}" type="VALUE">
                      <a:rPr lang="en-US">
                        <a:solidFill>
                          <a:schemeClr val="bg1">
                            <a:lumMod val="95000"/>
                          </a:schemeClr>
                        </a:solidFill>
                      </a:rPr>
                      <a:pPr>
                        <a:defRPr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[VALOR]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>
                  <a:glow rad="12700">
                    <a:schemeClr val="accent1">
                      <a:alpha val="40000"/>
                    </a:schemeClr>
                  </a:glow>
                </a:effectLst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499-4A0F-A216-2BB210F88723}"/>
                </c:ext>
              </c:extLst>
            </c:dLbl>
            <c:spPr>
              <a:noFill/>
              <a:ln>
                <a:noFill/>
              </a:ln>
              <a:effectLst>
                <a:glow rad="12700">
                  <a:schemeClr val="accent1">
                    <a:alpha val="40000"/>
                  </a:schemeClr>
                </a:glo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SCM.16!$B$22:$C$26</c:f>
              <c:multiLvlStrCache>
                <c:ptCount val="5"/>
                <c:lvl>
                  <c:pt idx="0">
                    <c:v>Régimen Subsidiado</c:v>
                  </c:pt>
                  <c:pt idx="1">
                    <c:v>Régimen Contributivo</c:v>
                  </c:pt>
                  <c:pt idx="2">
                    <c:v>Régimen Subsidiado</c:v>
                  </c:pt>
                  <c:pt idx="3">
                    <c:v>Régimen Contributivo</c:v>
                  </c:pt>
                  <c:pt idx="4">
                    <c:v>Servicios Regional de Salud</c:v>
                  </c:pt>
                </c:lvl>
                <c:lvl>
                  <c:pt idx="0">
                    <c:v>Administradoras de Riesgos de Salud</c:v>
                  </c:pt>
                  <c:pt idx="2">
                    <c:v>Prestadoras de Servicios de Salud</c:v>
                  </c:pt>
                </c:lvl>
              </c:multiLvlStrCache>
            </c:multiLvlStrRef>
          </c:cat>
          <c:val>
            <c:numRef>
              <c:f>SCM.16!$E$22:$E$27</c:f>
              <c:numCache>
                <c:formatCode>#,##0</c:formatCode>
                <c:ptCount val="6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99-4A0F-A216-2BB210F887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1"/>
        <c:axId val="347352792"/>
        <c:axId val="347359064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'[2]2022'!$C$13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atMod val="103000"/>
                          <a:lumMod val="102000"/>
                          <a:tint val="94000"/>
                        </a:schemeClr>
                      </a:gs>
                      <a:gs pos="50000">
                        <a:schemeClr val="accent1">
                          <a:satMod val="110000"/>
                          <a:lumMod val="100000"/>
                          <a:shade val="100000"/>
                        </a:schemeClr>
                      </a:gs>
                      <a:gs pos="100000">
                        <a:schemeClr val="accent1">
                          <a:lumMod val="99000"/>
                          <a:satMod val="120000"/>
                          <a:shade val="78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  <a:scene3d>
                    <a:camera prst="orthographicFront"/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  <a:bevelB w="0" h="0"/>
                  </a:sp3d>
                </c:spPr>
                <c:invertIfNegative val="0"/>
                <c:dLbls>
                  <c:numFmt formatCode="#,##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inBase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ormulaRef>
                          <c15:sqref>'[2]2022'!$B$25:$C$29</c15:sqref>
                        </c15:formulaRef>
                      </c:ext>
                    </c:extLst>
                    <c:multiLvlStrCache>
                      <c:ptCount val="5"/>
                      <c:lvl>
                        <c:pt idx="0">
                          <c:v>Régimen Subsidiado</c:v>
                        </c:pt>
                        <c:pt idx="1">
                          <c:v>Régimen Contributivo</c:v>
                        </c:pt>
                        <c:pt idx="2">
                          <c:v>Régimen Subsidiado</c:v>
                        </c:pt>
                        <c:pt idx="3">
                          <c:v>Régimen Contributivo</c:v>
                        </c:pt>
                        <c:pt idx="4">
                          <c:v>Servicios Regional de Salud</c:v>
                        </c:pt>
                      </c:lvl>
                      <c:lvl>
                        <c:pt idx="0">
                          <c:v>Administradoras de Riesgos de Salud</c:v>
                        </c:pt>
                        <c:pt idx="2">
                          <c:v>Prestadoras de Servicios de Salud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'[2]2022'!$G$25:$G$29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68</c:v>
                      </c:pt>
                      <c:pt idx="1">
                        <c:v>26</c:v>
                      </c:pt>
                      <c:pt idx="2">
                        <c:v>0</c:v>
                      </c:pt>
                      <c:pt idx="3">
                        <c:v>717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B499-4A0F-A216-2BB210F88723}"/>
                  </c:ext>
                </c:extLst>
              </c15:ser>
            </c15:filteredBarSeries>
          </c:ext>
        </c:extLst>
      </c:barChart>
      <c:catAx>
        <c:axId val="34735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359064"/>
        <c:crosses val="autoZero"/>
        <c:auto val="1"/>
        <c:lblAlgn val="ctr"/>
        <c:lblOffset val="100"/>
        <c:noMultiLvlLbl val="0"/>
      </c:catAx>
      <c:valAx>
        <c:axId val="347359064"/>
        <c:scaling>
          <c:orientation val="minMax"/>
          <c:max val="39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35279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Franklin Gothic Book" panose="020B0503020102020204" pitchFamily="34" charset="0"/>
              </a:defRPr>
            </a:pPr>
            <a:r>
              <a:rPr lang="en-US" sz="1100">
                <a:latin typeface="Franklin Gothic Book" panose="020B0503020102020204" pitchFamily="34" charset="0"/>
              </a:rPr>
              <a:t> </a:t>
            </a:r>
            <a:r>
              <a:rPr lang="en-US" sz="1200">
                <a:latin typeface="Franklin Gothic Book" panose="020B0503020102020204" pitchFamily="34" charset="0"/>
              </a:rPr>
              <a:t>Expedientes Trabajados por la CTD-SRL según Estatus. Período: Año: 2024</a:t>
            </a:r>
          </a:p>
        </c:rich>
      </c:tx>
      <c:layout>
        <c:manualLayout>
          <c:xMode val="edge"/>
          <c:yMode val="edge"/>
          <c:x val="0.13410410802722089"/>
          <c:y val="0"/>
        </c:manualLayout>
      </c:layout>
      <c:overlay val="0"/>
    </c:title>
    <c:autoTitleDeleted val="0"/>
    <c:view3D>
      <c:rotX val="30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03295685324408"/>
          <c:y val="0.15654525984251993"/>
          <c:w val="0.68431795346848678"/>
          <c:h val="0.795893921259842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SCM.20!$B$13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3EAB"/>
            </a:solidFill>
          </c:spPr>
          <c:invertIfNegative val="0"/>
          <c:dLbls>
            <c:dLbl>
              <c:idx val="0"/>
              <c:layout>
                <c:manualLayout>
                  <c:x val="4.4273400073397563E-2"/>
                  <c:y val="1.047606945574218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9F-4436-AEBE-775506510DBD}"/>
                </c:ext>
              </c:extLst>
            </c:dLbl>
            <c:dLbl>
              <c:idx val="1"/>
              <c:layout>
                <c:manualLayout>
                  <c:x val="4.63159963758772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9F-4436-AEBE-775506510DBD}"/>
                </c:ext>
              </c:extLst>
            </c:dLbl>
            <c:dLbl>
              <c:idx val="2"/>
              <c:layout>
                <c:manualLayout>
                  <c:x val="4.4435031724611107E-2"/>
                  <c:y val="-1.7142857142857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9F-4436-AEBE-775506510DBD}"/>
                </c:ext>
              </c:extLst>
            </c:dLbl>
            <c:dLbl>
              <c:idx val="3"/>
              <c:layout>
                <c:manualLayout>
                  <c:x val="2.25705351438338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9F-4436-AEBE-775506510DBD}"/>
                </c:ext>
              </c:extLst>
            </c:dLbl>
            <c:dLbl>
              <c:idx val="4"/>
              <c:layout>
                <c:manualLayout>
                  <c:x val="1.880877928652835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9F-4436-AEBE-775506510DB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SCM.20!$E$11:$G$12</c:f>
              <c:multiLvlStrCache>
                <c:ptCount val="3"/>
                <c:lvl>
                  <c:pt idx="0">
                    <c:v>Observados</c:v>
                  </c:pt>
                  <c:pt idx="1">
                    <c:v>Remitidos a la ARL</c:v>
                  </c:pt>
                  <c:pt idx="2">
                    <c:v>Certificados</c:v>
                  </c:pt>
                </c:lvl>
                <c:lvl>
                  <c:pt idx="0">
                    <c:v>Estatus Expedientes</c:v>
                  </c:pt>
                </c:lvl>
              </c:multiLvlStrCache>
            </c:multiLvlStrRef>
          </c:cat>
          <c:val>
            <c:numRef>
              <c:f>SCM.20!$E$13:$G$13</c:f>
              <c:numCache>
                <c:formatCode>#,##0</c:formatCode>
                <c:ptCount val="3"/>
                <c:pt idx="0">
                  <c:v>2</c:v>
                </c:pt>
                <c:pt idx="1">
                  <c:v>241</c:v>
                </c:pt>
                <c:pt idx="2">
                  <c:v>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9F-4436-AEBE-775506510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8676072"/>
        <c:axId val="348677640"/>
        <c:axId val="0"/>
      </c:bar3DChart>
      <c:catAx>
        <c:axId val="3486760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crossAx val="348677640"/>
        <c:crosses val="autoZero"/>
        <c:auto val="1"/>
        <c:lblAlgn val="ctr"/>
        <c:lblOffset val="100"/>
        <c:noMultiLvlLbl val="0"/>
      </c:catAx>
      <c:valAx>
        <c:axId val="34867764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348676072"/>
        <c:crosses val="autoZero"/>
        <c:crossBetween val="between"/>
      </c:valAx>
    </c:plotArea>
    <c:plotVisOnly val="1"/>
    <c:dispBlanksAs val="gap"/>
    <c:showDLblsOverMax val="0"/>
  </c:chart>
  <c:spPr>
    <a:noFill/>
    <a:ln>
      <a:solidFill>
        <a:schemeClr val="bg1">
          <a:lumMod val="75000"/>
          <a:alpha val="31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Llamadas Recibidas vía Call Center. </a:t>
            </a:r>
            <a:endParaRPr lang="es-DO" sz="1200">
              <a:solidFill>
                <a:sysClr val="windowText" lastClr="000000"/>
              </a:solidFill>
              <a:latin typeface="Franklin Gothic Book" panose="020B0503020102020204" pitchFamily="34" charset="0"/>
              <a:cs typeface="Arial" panose="020B0604020202020204" pitchFamily="34" charset="0"/>
            </a:endParaRPr>
          </a:p>
          <a:p>
            <a:pPr>
              <a:defRPr>
                <a:latin typeface="Franklin Gothic Book" panose="020B0503020102020204" pitchFamily="34" charset="0"/>
              </a:defRPr>
            </a:pPr>
            <a:r>
              <a:rPr lang="en-US" sz="12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Año: 2024</a:t>
            </a:r>
          </a:p>
        </c:rich>
      </c:tx>
      <c:layout>
        <c:manualLayout>
          <c:xMode val="edge"/>
          <c:yMode val="edge"/>
          <c:x val="0.34555771617059577"/>
          <c:y val="1.65230060705457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SCM.02!$C$11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rgbClr val="003EAB"/>
            </a:solidFill>
          </c:spPr>
          <c:dPt>
            <c:idx val="0"/>
            <c:bubble3D val="0"/>
            <c:spPr>
              <a:solidFill>
                <a:srgbClr val="00A4EB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AC0-4D3D-97CD-2B287DDF5DD7}"/>
              </c:ext>
            </c:extLst>
          </c:dPt>
          <c:dPt>
            <c:idx val="1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AC0-4D3D-97CD-2B287DDF5DD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AC0-4D3D-97CD-2B287DDF5DD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AC0-4D3D-97CD-2B287DDF5D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SCM.02!$B$13:$B$14</c:f>
              <c:strCache>
                <c:ptCount val="2"/>
                <c:pt idx="0">
                  <c:v>Llamadas contestadas</c:v>
                </c:pt>
                <c:pt idx="1">
                  <c:v>Llamadas abandonadas</c:v>
                </c:pt>
              </c:strCache>
            </c:strRef>
          </c:cat>
          <c:val>
            <c:numRef>
              <c:f>SCM.02!$C$13:$C$14</c:f>
              <c:numCache>
                <c:formatCode>#,##0</c:formatCode>
                <c:ptCount val="2"/>
                <c:pt idx="0">
                  <c:v>52834</c:v>
                </c:pt>
                <c:pt idx="1">
                  <c:v>116673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C0-4D3D-97CD-2B287DDF5DD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BAC0-4D3D-97CD-2B287DDF5DD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BAC0-4D3D-97CD-2B287DDF5DD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SCM.02!$B$13:$B$14</c:f>
              <c:strCache>
                <c:ptCount val="2"/>
                <c:pt idx="0">
                  <c:v>Llamadas contestadas</c:v>
                </c:pt>
                <c:pt idx="1">
                  <c:v>Llamadas abandonadas</c:v>
                </c:pt>
              </c:strCache>
            </c:strRef>
          </c:cat>
          <c:val>
            <c:numRef>
              <c:f>'[1]BD_Call Center'!$E$17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BAC0-4D3D-97CD-2B287DDF5DD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r>
              <a:rPr lang="es-DO" sz="1200" b="1">
                <a:solidFill>
                  <a:schemeClr val="tx1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Solicitudes y Casos atendidos por período de realización. </a:t>
            </a:r>
          </a:p>
          <a:p>
            <a:pPr>
              <a:defRPr>
                <a:latin typeface="Franklin Gothic Book" panose="020B0503020102020204" pitchFamily="34" charset="0"/>
              </a:defRPr>
            </a:pPr>
            <a:r>
              <a:rPr lang="es-DO" sz="1200" b="1">
                <a:solidFill>
                  <a:schemeClr val="tx1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Año:  2024</a:t>
            </a:r>
          </a:p>
        </c:rich>
      </c:tx>
      <c:layout>
        <c:manualLayout>
          <c:xMode val="edge"/>
          <c:yMode val="edge"/>
          <c:x val="0.12522067176911822"/>
          <c:y val="5.10960407265566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2832718222846351E-2"/>
          <c:y val="0.13904729603671787"/>
          <c:w val="0.95433456355430735"/>
          <c:h val="0.64346313493017804"/>
        </c:manualLayout>
      </c:layout>
      <c:bar3DChart>
        <c:barDir val="col"/>
        <c:grouping val="clustered"/>
        <c:varyColors val="0"/>
        <c:ser>
          <c:idx val="0"/>
          <c:order val="0"/>
          <c:tx>
            <c:v>Solicitudes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2.658846447953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40-4609-92E3-A636361527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(SCM.03!$E$11,SCM.03!$G$11,SCM.03!$I$11,SCM.03!$K$11:$L$11)</c15:sqref>
                  </c15:fullRef>
                </c:ext>
              </c:extLst>
              <c:f>(SCM.03!$E$11,SCM.03!$I$11,SCM.03!$K$11:$L$11)</c:f>
              <c:strCache>
                <c:ptCount val="1"/>
                <c:pt idx="0">
                  <c:v>Enero-Marzo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(SCM.03!$E$13,SCM.03!$G$13,SCM.03!$I$13,SCM.03!$K$13)</c15:sqref>
                  </c15:fullRef>
                </c:ext>
              </c:extLst>
              <c:f>(SCM.03!$E$13,SCM.03!$I$13,SCM.03!$K$13)</c:f>
              <c:numCache>
                <c:formatCode>#,##0</c:formatCode>
                <c:ptCount val="1"/>
                <c:pt idx="0">
                  <c:v>45166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categoryFilterExceptions>
                <c15:categoryFilterException>
                  <c15:sqref>SCM.03!$G$13</c15:sqref>
                  <c15:dLbl>
                    <c:idx val="0"/>
                    <c:layout>
                      <c:manualLayout>
                        <c:x val="-1.1753087333767849E-2"/>
                        <c:y val="-1.959653763641070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BF51-4263-85D7-B1299CD1120A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7A40-4609-92E3-A6363615273D}"/>
            </c:ext>
          </c:extLst>
        </c:ser>
        <c:ser>
          <c:idx val="1"/>
          <c:order val="1"/>
          <c:tx>
            <c:v>Casos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0910206469354061E-3"/>
                  <c:y val="-3.988269671930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40-4609-92E3-A636361527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(SCM.03!$E$11,SCM.03!$G$11,SCM.03!$I$11,SCM.03!$K$11:$L$11)</c15:sqref>
                  </c15:fullRef>
                </c:ext>
              </c:extLst>
              <c:f>(SCM.03!$E$11,SCM.03!$I$11,SCM.03!$K$11:$L$11)</c:f>
              <c:strCache>
                <c:ptCount val="1"/>
                <c:pt idx="0">
                  <c:v>Enero-Marzo</c:v>
                </c:pt>
                <c:pt idx="1">
                  <c:v>Abril-Junio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(SCM.03!$F$13,SCM.03!$H$13,SCM.03!$J$13,SCM.03!$L$13)</c15:sqref>
                  </c15:fullRef>
                </c:ext>
              </c:extLst>
              <c:f>(SCM.03!$F$13,SCM.03!$J$13,SCM.03!$L$13)</c:f>
              <c:numCache>
                <c:formatCode>#,##0</c:formatCode>
                <c:ptCount val="1"/>
                <c:pt idx="0">
                  <c:v>12460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7A40-4609-92E3-A63636152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709096"/>
        <c:axId val="378705960"/>
        <c:axId val="0"/>
      </c:bar3DChart>
      <c:catAx>
        <c:axId val="378709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7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05960"/>
        <c:crosses val="autoZero"/>
        <c:auto val="1"/>
        <c:lblAlgn val="ctr"/>
        <c:lblOffset val="100"/>
        <c:noMultiLvlLbl val="0"/>
      </c:catAx>
      <c:valAx>
        <c:axId val="3787059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09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spc="5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00" b="1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Solicitudes y Casos atendidos por tema Asociado. </a:t>
            </a:r>
          </a:p>
          <a:p>
            <a:pPr>
              <a:defRPr sz="10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defRPr>
            </a:pPr>
            <a:r>
              <a:rPr lang="es-DO" sz="1000" b="1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Año: 2024</a:t>
            </a:r>
          </a:p>
        </c:rich>
      </c:tx>
      <c:layout>
        <c:manualLayout>
          <c:xMode val="edge"/>
          <c:yMode val="edge"/>
          <c:x val="0.30381052805511394"/>
          <c:y val="2.9488273960770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spc="50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SCM.03!$C$12</c:f>
              <c:strCache>
                <c:ptCount val="1"/>
                <c:pt idx="0">
                  <c:v> Solicitudes/1</c:v>
                </c:pt>
              </c:strCache>
            </c:strRef>
          </c:tx>
          <c:spPr>
            <a:solidFill>
              <a:srgbClr val="003EAB">
                <a:alpha val="70000"/>
              </a:srgbClr>
            </a:solidFill>
            <a:ln>
              <a:noFill/>
            </a:ln>
            <a:effectLst/>
          </c:spPr>
          <c:invertIfNegative val="0"/>
          <c:cat>
            <c:strRef>
              <c:f>SCM.03!$B$14:$B$27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SCM.03!$C$14:$C$27</c:f>
              <c:numCache>
                <c:formatCode>#,##0</c:formatCode>
                <c:ptCount val="14"/>
                <c:pt idx="0">
                  <c:v>424</c:v>
                </c:pt>
                <c:pt idx="1">
                  <c:v>721</c:v>
                </c:pt>
                <c:pt idx="2">
                  <c:v>1078</c:v>
                </c:pt>
                <c:pt idx="3">
                  <c:v>7</c:v>
                </c:pt>
                <c:pt idx="4">
                  <c:v>84</c:v>
                </c:pt>
                <c:pt idx="5">
                  <c:v>120</c:v>
                </c:pt>
                <c:pt idx="6">
                  <c:v>23</c:v>
                </c:pt>
                <c:pt idx="7">
                  <c:v>796</c:v>
                </c:pt>
                <c:pt idx="8">
                  <c:v>244</c:v>
                </c:pt>
                <c:pt idx="9">
                  <c:v>44</c:v>
                </c:pt>
                <c:pt idx="10">
                  <c:v>25629</c:v>
                </c:pt>
                <c:pt idx="11">
                  <c:v>15370</c:v>
                </c:pt>
                <c:pt idx="12">
                  <c:v>157</c:v>
                </c:pt>
                <c:pt idx="13">
                  <c:v>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8-4616-85B3-5F936F7AC674}"/>
            </c:ext>
          </c:extLst>
        </c:ser>
        <c:ser>
          <c:idx val="1"/>
          <c:order val="1"/>
          <c:tx>
            <c:strRef>
              <c:f>SCM.03!$D$12</c:f>
              <c:strCache>
                <c:ptCount val="1"/>
                <c:pt idx="0">
                  <c:v>Casos Atendidos/2</c:v>
                </c:pt>
              </c:strCache>
            </c:strRef>
          </c:tx>
          <c:spPr>
            <a:solidFill>
              <a:srgbClr val="00A4EB"/>
            </a:solidFill>
            <a:ln>
              <a:noFill/>
            </a:ln>
            <a:effectLst/>
          </c:spPr>
          <c:invertIfNegative val="0"/>
          <c:cat>
            <c:strRef>
              <c:f>SCM.03!$B$14:$B$27</c:f>
              <c:strCache>
                <c:ptCount val="14"/>
                <c:pt idx="0">
                  <c:v>Accidente laboral</c:v>
                </c:pt>
                <c:pt idx="1">
                  <c:v>Actualización de datos</c:v>
                </c:pt>
                <c:pt idx="2">
                  <c:v>Afiliación</c:v>
                </c:pt>
                <c:pt idx="3">
                  <c:v>Afiliación Novedad ARS</c:v>
                </c:pt>
                <c:pt idx="4">
                  <c:v>Carnetizacion de los Afiliados ( al SFS)</c:v>
                </c:pt>
                <c:pt idx="5">
                  <c:v>Coberturas del PDSS</c:v>
                </c:pt>
                <c:pt idx="6">
                  <c:v>Exclusiones y inclusiones </c:v>
                </c:pt>
                <c:pt idx="7">
                  <c:v>Información General</c:v>
                </c:pt>
                <c:pt idx="8">
                  <c:v>Promotores de salud</c:v>
                </c:pt>
                <c:pt idx="9">
                  <c:v>Reclamación por pagos, cobros y reembolsos</c:v>
                </c:pt>
                <c:pt idx="10">
                  <c:v>Solicitud de información</c:v>
                </c:pt>
                <c:pt idx="11">
                  <c:v>Subsidios</c:v>
                </c:pt>
                <c:pt idx="12">
                  <c:v>Traspaso</c:v>
                </c:pt>
                <c:pt idx="13">
                  <c:v>Otros</c:v>
                </c:pt>
              </c:strCache>
            </c:strRef>
          </c:cat>
          <c:val>
            <c:numRef>
              <c:f>SCM.03!$D$14:$D$27</c:f>
              <c:numCache>
                <c:formatCode>#,##0</c:formatCode>
                <c:ptCount val="14"/>
                <c:pt idx="0">
                  <c:v>318</c:v>
                </c:pt>
                <c:pt idx="1">
                  <c:v>3879</c:v>
                </c:pt>
                <c:pt idx="2">
                  <c:v>2115</c:v>
                </c:pt>
                <c:pt idx="3">
                  <c:v>5</c:v>
                </c:pt>
                <c:pt idx="4">
                  <c:v>0</c:v>
                </c:pt>
                <c:pt idx="5">
                  <c:v>70</c:v>
                </c:pt>
                <c:pt idx="6">
                  <c:v>85</c:v>
                </c:pt>
                <c:pt idx="7">
                  <c:v>325</c:v>
                </c:pt>
                <c:pt idx="8">
                  <c:v>280</c:v>
                </c:pt>
                <c:pt idx="9">
                  <c:v>25</c:v>
                </c:pt>
                <c:pt idx="10">
                  <c:v>2502</c:v>
                </c:pt>
                <c:pt idx="11">
                  <c:v>1486</c:v>
                </c:pt>
                <c:pt idx="12">
                  <c:v>504</c:v>
                </c:pt>
                <c:pt idx="13">
                  <c:v>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8-4616-85B3-5F936F7AC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8714584"/>
        <c:axId val="378704784"/>
      </c:barChart>
      <c:catAx>
        <c:axId val="378714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04784"/>
        <c:crosses val="autoZero"/>
        <c:auto val="1"/>
        <c:lblAlgn val="ctr"/>
        <c:lblOffset val="100"/>
        <c:noMultiLvlLbl val="0"/>
      </c:catAx>
      <c:valAx>
        <c:axId val="3787047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0">
                    <a:schemeClr val="tx1">
                      <a:lumMod val="5000"/>
                      <a:lumOff val="95000"/>
                    </a:schemeClr>
                  </a:gs>
                  <a:gs pos="10000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71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Franklin Gothic Book" panose="020B05030201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Solicitudes atendidas por canal de acceso. Año: 2024</a:t>
            </a:r>
          </a:p>
        </c:rich>
      </c:tx>
      <c:layout>
        <c:manualLayout>
          <c:xMode val="edge"/>
          <c:yMode val="edge"/>
          <c:x val="0.29324890282014648"/>
          <c:y val="7.539624805686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Franklin Gothic Book" panose="020B05030201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SCM.04!$C$13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00A4EB"/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SCM.04!$B$15:$B$19</c:f>
              <c:strCache>
                <c:ptCount val="5"/>
                <c:pt idx="0">
                  <c:v>Correo Electrónico</c:v>
                </c:pt>
                <c:pt idx="1">
                  <c:v>Internet</c:v>
                </c:pt>
                <c:pt idx="2">
                  <c:v>Personal</c:v>
                </c:pt>
                <c:pt idx="3">
                  <c:v>Solicitud 311</c:v>
                </c:pt>
                <c:pt idx="4">
                  <c:v>Teléfono</c:v>
                </c:pt>
              </c:strCache>
            </c:strRef>
          </c:cat>
          <c:val>
            <c:numRef>
              <c:f>SCM.04!$C$15:$C$19</c:f>
              <c:numCache>
                <c:formatCode>#,##0</c:formatCode>
                <c:ptCount val="5"/>
                <c:pt idx="0">
                  <c:v>1835</c:v>
                </c:pt>
                <c:pt idx="1">
                  <c:v>3835</c:v>
                </c:pt>
                <c:pt idx="2">
                  <c:v>9487</c:v>
                </c:pt>
                <c:pt idx="3">
                  <c:v>0</c:v>
                </c:pt>
                <c:pt idx="4">
                  <c:v>26004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2-43A0-ACF6-E6D963107A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34968888"/>
        <c:axId val="334975944"/>
      </c:barChart>
      <c:valAx>
        <c:axId val="3349759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34968888"/>
        <c:crosses val="autoZero"/>
        <c:crossBetween val="between"/>
      </c:valAx>
      <c:catAx>
        <c:axId val="33496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334975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Auditorías Financieras y de Sistemas realizadas por</a:t>
            </a:r>
            <a:r>
              <a:rPr lang="es-DO" sz="11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Categoría de ARS. </a:t>
            </a:r>
          </a:p>
          <a:p>
            <a:pPr>
              <a:defRPr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1942084313744296E-2"/>
          <c:y val="0.31183686832154622"/>
          <c:w val="0.87405109522871993"/>
          <c:h val="0.508171839165178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SCM.05!$E$12</c:f>
              <c:strCache>
                <c:ptCount val="1"/>
                <c:pt idx="0">
                  <c:v>Auditorías Financieras</c:v>
                </c:pt>
              </c:strCache>
            </c:strRef>
          </c:tx>
          <c:spPr>
            <a:solidFill>
              <a:srgbClr val="003EAB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SCM.05!$C$14:$C$16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Autogestión</c:v>
                </c:pt>
              </c:strCache>
            </c:strRef>
          </c:cat>
          <c:val>
            <c:numRef>
              <c:f>SCM.05!$E$14:$E$16</c:f>
              <c:numCache>
                <c:formatCode>#,##0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B6BB-4302-A5AC-2D7EF8C87A0C}"/>
            </c:ext>
          </c:extLst>
        </c:ser>
        <c:ser>
          <c:idx val="1"/>
          <c:order val="1"/>
          <c:tx>
            <c:strRef>
              <c:f>SCM.05!$F$12</c:f>
              <c:strCache>
                <c:ptCount val="1"/>
                <c:pt idx="0">
                  <c:v>Auditorías de Sistemas</c:v>
                </c:pt>
              </c:strCache>
            </c:strRef>
          </c:tx>
          <c:spPr>
            <a:solidFill>
              <a:srgbClr val="00A4EB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SCM.05!$C$14:$C$16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Autogestión</c:v>
                </c:pt>
              </c:strCache>
            </c:strRef>
          </c:cat>
          <c:val>
            <c:numRef>
              <c:f>SCM.05!$F$14:$F$16</c:f>
              <c:numCache>
                <c:formatCode>#,##0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B6BB-4302-A5AC-2D7EF8C87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1572784"/>
        <c:axId val="361576704"/>
        <c:axId val="0"/>
      </c:bar3DChart>
      <c:catAx>
        <c:axId val="36157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576704"/>
        <c:crosses val="autoZero"/>
        <c:auto val="1"/>
        <c:lblAlgn val="ctr"/>
        <c:lblOffset val="100"/>
        <c:noMultiLvlLbl val="0"/>
      </c:catAx>
      <c:valAx>
        <c:axId val="3615767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36157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039248032851093"/>
          <c:y val="0.90816258317535303"/>
          <c:w val="0.45508540447774615"/>
          <c:h val="9.18374168246469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0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Evaluaciones  realizadas para acreditación de Firmas de Auditores y/o Auditores Externos. </a:t>
            </a:r>
          </a:p>
          <a:p>
            <a:pPr>
              <a:defRPr sz="1000"/>
            </a:pPr>
            <a:r>
              <a:rPr lang="es-DO" sz="1000">
                <a:solidFill>
                  <a:sysClr val="windowText" lastClr="000000"/>
                </a:solidFill>
                <a:latin typeface="Franklin Gothic Book" panose="020B0503020102020204" pitchFamily="34" charset="0"/>
                <a:cs typeface="Arial" panose="020B0604020202020204" pitchFamily="34" charset="0"/>
              </a:rPr>
              <a:t>Año: 2024</a:t>
            </a:r>
          </a:p>
        </c:rich>
      </c:tx>
      <c:layout>
        <c:manualLayout>
          <c:xMode val="edge"/>
          <c:yMode val="edge"/>
          <c:x val="0.13726186971865911"/>
          <c:y val="2.17510431109753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516518431147523"/>
          <c:y val="0.21336398846758489"/>
          <c:w val="0.47832764831521568"/>
          <c:h val="0.7326092379208393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AFFE-4127-A7C2-D7405BE52BDA}"/>
              </c:ext>
            </c:extLst>
          </c:dPt>
          <c:dPt>
            <c:idx val="1"/>
            <c:bubble3D val="0"/>
            <c:spPr>
              <a:solidFill>
                <a:srgbClr val="00A4EB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AFFE-4127-A7C2-D7405BE52BDA}"/>
              </c:ext>
            </c:extLst>
          </c:dPt>
          <c:dLbls>
            <c:dLbl>
              <c:idx val="0"/>
              <c:layout>
                <c:manualLayout>
                  <c:x val="0.16000003199600688"/>
                  <c:y val="7.69743346390566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10173130393323"/>
                      <c:h val="0.198412667287262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FFE-4127-A7C2-D7405BE52BDA}"/>
                </c:ext>
              </c:extLst>
            </c:dLbl>
            <c:dLbl>
              <c:idx val="1"/>
              <c:layout>
                <c:manualLayout>
                  <c:x val="-4.656031800308714E-17"/>
                  <c:y val="3.16953142631409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6C5381C-2556-4AE8-86E4-623707CBE949}" type="CATEGORYNAME">
                      <a:rPr lang="en-US" sz="900">
                        <a:solidFill>
                          <a:schemeClr val="tx1"/>
                        </a:solidFill>
                      </a:rPr>
                      <a:pPr>
                        <a:defRPr sz="900"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sz="900" baseline="0">
                        <a:solidFill>
                          <a:schemeClr val="tx1"/>
                        </a:solidFill>
                      </a:rPr>
                      <a:t>
</a:t>
                    </a:r>
                    <a:fld id="{AA2F184A-43D0-4E88-9FCA-67803B295795}" type="PERCENTAGE">
                      <a:rPr lang="en-US" sz="900" baseline="0">
                        <a:solidFill>
                          <a:schemeClr val="tx1"/>
                        </a:solidFill>
                      </a:rPr>
                      <a:pPr>
                        <a:defRPr sz="900"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sz="900" baseline="0">
                      <a:solidFill>
                        <a:schemeClr val="tx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FFE-4127-A7C2-D7405BE52B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SCM.06!$B$14:$B$15</c:f>
              <c:strCache>
                <c:ptCount val="2"/>
                <c:pt idx="0">
                  <c:v>Firmas de Auditores Externos</c:v>
                </c:pt>
                <c:pt idx="1">
                  <c:v>Auditores Externos</c:v>
                </c:pt>
              </c:strCache>
            </c:strRef>
          </c:cat>
          <c:val>
            <c:numRef>
              <c:f>SCM.06!$C$14:$C$15</c:f>
              <c:numCache>
                <c:formatCode>#,##0</c:formatCode>
                <c:ptCount val="2"/>
                <c:pt idx="0">
                  <c:v>4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FE-4127-A7C2-D7405BE52B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Resoluciones Sancionadoras, Normativas Emitidas y </a:t>
            </a:r>
          </a:p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Recursos de Inconformidad</a:t>
            </a:r>
          </a:p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DO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Año:</a:t>
            </a:r>
            <a:r>
              <a:rPr lang="es-DO" sz="105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2024</a:t>
            </a:r>
            <a:endParaRPr lang="es-DO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4311267437396656E-2"/>
          <c:y val="0.48855008807337669"/>
          <c:w val="0.94752535272954563"/>
          <c:h val="0.50197684917727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SCM.08!$C$10</c:f>
              <c:strCache>
                <c:ptCount val="1"/>
                <c:pt idx="0">
                  <c:v>Resoluciones Sancionadoras</c:v>
                </c:pt>
              </c:strCache>
            </c:strRef>
          </c:tx>
          <c:spPr>
            <a:solidFill>
              <a:srgbClr val="003EA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DAB-40B3-8EAE-8C5DE105ED3D}"/>
              </c:ext>
            </c:extLst>
          </c:dPt>
          <c:dPt>
            <c:idx val="1"/>
            <c:invertIfNegative val="0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DAB-40B3-8EAE-8C5DE105ED3D}"/>
              </c:ext>
            </c:extLst>
          </c:dPt>
          <c:dPt>
            <c:idx val="2"/>
            <c:invertIfNegative val="0"/>
            <c:bubble3D val="0"/>
            <c:spPr>
              <a:solidFill>
                <a:srgbClr val="003EAB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DAB-40B3-8EAE-8C5DE105ED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SCM.08!$B$12</c:f>
              <c:strCache>
                <c:ptCount val="1"/>
                <c:pt idx="0">
                  <c:v>Enero-Marzo</c:v>
                </c:pt>
              </c:strCache>
            </c:strRef>
          </c:cat>
          <c:val>
            <c:numRef>
              <c:f>SCM.08!$C$12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AB-40B3-8EAE-8C5DE105ED3D}"/>
            </c:ext>
          </c:extLst>
        </c:ser>
        <c:ser>
          <c:idx val="1"/>
          <c:order val="1"/>
          <c:tx>
            <c:strRef>
              <c:f>SCM.08!$D$10</c:f>
              <c:strCache>
                <c:ptCount val="1"/>
                <c:pt idx="0">
                  <c:v>Resoluciones Administrativas y Normativas</c:v>
                </c:pt>
              </c:strCache>
            </c:strRef>
          </c:tx>
          <c:spPr>
            <a:solidFill>
              <a:srgbClr val="FFA40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SCM.08!$B$12</c:f>
              <c:strCache>
                <c:ptCount val="1"/>
                <c:pt idx="0">
                  <c:v>Enero-Marzo</c:v>
                </c:pt>
              </c:strCache>
            </c:strRef>
          </c:cat>
          <c:val>
            <c:numRef>
              <c:f>SCM.08!$D$12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AB-40B3-8EAE-8C5DE105ED3D}"/>
            </c:ext>
          </c:extLst>
        </c:ser>
        <c:ser>
          <c:idx val="2"/>
          <c:order val="2"/>
          <c:tx>
            <c:strRef>
              <c:f>SCM.08!$E$10</c:f>
              <c:strCache>
                <c:ptCount val="1"/>
                <c:pt idx="0">
                  <c:v>Recursos de Incorformidad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SCM.08!$B$12</c:f>
              <c:strCache>
                <c:ptCount val="1"/>
                <c:pt idx="0">
                  <c:v>Enero-Marzo</c:v>
                </c:pt>
              </c:strCache>
            </c:strRef>
          </c:cat>
          <c:val>
            <c:numRef>
              <c:f>SCM.08!$E$12</c:f>
              <c:numCache>
                <c:formatCode>#,##0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AB-40B3-8EAE-8C5DE105ED3D}"/>
            </c:ext>
          </c:extLst>
        </c:ser>
        <c:ser>
          <c:idx val="3"/>
          <c:order val="3"/>
          <c:tx>
            <c:strRef>
              <c:f>SCM.08!$F$10</c:f>
              <c:strCache>
                <c:ptCount val="1"/>
                <c:pt idx="0">
                  <c:v> Resoluciones Arbitral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SCM.08!$B$12</c:f>
              <c:strCache>
                <c:ptCount val="1"/>
                <c:pt idx="0">
                  <c:v>Enero-Marzo</c:v>
                </c:pt>
              </c:strCache>
            </c:strRef>
          </c:cat>
          <c:val>
            <c:numRef>
              <c:f>SCM.08!$F$12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DAB-40B3-8EAE-8C5DE105ED3D}"/>
            </c:ext>
          </c:extLst>
        </c:ser>
        <c:ser>
          <c:idx val="4"/>
          <c:order val="4"/>
          <c:tx>
            <c:strRef>
              <c:f>SCM.08!$G$10</c:f>
              <c:strCache>
                <c:ptCount val="1"/>
                <c:pt idx="0">
                  <c:v>Resoluciones de Recursos de Reconsideracion</c:v>
                </c:pt>
              </c:strCache>
            </c:strRef>
          </c:tx>
          <c:spPr>
            <a:solidFill>
              <a:srgbClr val="00A4EB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SCM.08!$B$12</c:f>
              <c:strCache>
                <c:ptCount val="1"/>
                <c:pt idx="0">
                  <c:v>Enero-Marzo</c:v>
                </c:pt>
              </c:strCache>
            </c:strRef>
          </c:cat>
          <c:val>
            <c:numRef>
              <c:f>SCM.08!$G$12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DAB-40B3-8EAE-8C5DE105ED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35518584"/>
        <c:axId val="335511528"/>
      </c:barChart>
      <c:catAx>
        <c:axId val="335518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511528"/>
        <c:crosses val="autoZero"/>
        <c:auto val="1"/>
        <c:lblAlgn val="ctr"/>
        <c:lblOffset val="100"/>
        <c:noMultiLvlLbl val="0"/>
      </c:catAx>
      <c:valAx>
        <c:axId val="33551152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35518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402750755645778E-2"/>
          <c:y val="0.22046322671983098"/>
          <c:w val="0.8827782255409059"/>
          <c:h val="0.159077992114271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Franklin Gothic Book" panose="020B0503020102020204" pitchFamily="34" charset="0"/>
              </a:rPr>
              <a:t>Requerimientos Estadísticos del</a:t>
            </a:r>
            <a:r>
              <a:rPr lang="en-US" sz="1200" baseline="0">
                <a:latin typeface="Franklin Gothic Book" panose="020B0503020102020204" pitchFamily="34" charset="0"/>
              </a:rPr>
              <a:t> SFS y SRL </a:t>
            </a:r>
            <a:r>
              <a:rPr lang="en-US" sz="1200">
                <a:latin typeface="Franklin Gothic Book" panose="020B0503020102020204" pitchFamily="34" charset="0"/>
              </a:rPr>
              <a:t>por tipo de entidad. </a:t>
            </a:r>
          </a:p>
          <a:p>
            <a:pPr>
              <a:defRPr/>
            </a:pPr>
            <a:r>
              <a:rPr lang="en-US" sz="1200">
                <a:latin typeface="Franklin Gothic Book" panose="020B0503020102020204" pitchFamily="34" charset="0"/>
              </a:rPr>
              <a:t>Año: 2024</a:t>
            </a:r>
          </a:p>
        </c:rich>
      </c:tx>
      <c:layout>
        <c:manualLayout>
          <c:xMode val="edge"/>
          <c:yMode val="edge"/>
          <c:x val="0.16740203699476286"/>
          <c:y val="3.811341592240468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775817576287005"/>
          <c:y val="0.30894714178423527"/>
          <c:w val="0.55608693826330036"/>
          <c:h val="0.6014012778342682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SCM.09!$C$13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3EAB"/>
            </a:solidFill>
          </c:spPr>
          <c:invertIfNegative val="0"/>
          <c:dLbls>
            <c:dLbl>
              <c:idx val="2"/>
              <c:layout>
                <c:manualLayout>
                  <c:x val="1.2019933988294302E-2"/>
                  <c:y val="-7.6191748044074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51-46E9-A0A6-CFB6A9CDB2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SCM.09!$B$15:$B$17</c:f>
              <c:strCache>
                <c:ptCount val="3"/>
                <c:pt idx="0">
                  <c:v>Persona Física</c:v>
                </c:pt>
                <c:pt idx="1">
                  <c:v>Institución Privada</c:v>
                </c:pt>
                <c:pt idx="2">
                  <c:v>Institución Pública</c:v>
                </c:pt>
              </c:strCache>
            </c:strRef>
          </c:cat>
          <c:val>
            <c:numRef>
              <c:f>SCM.09!$C$15:$C$17</c:f>
              <c:numCache>
                <c:formatCode>#,##0</c:formatCode>
                <c:ptCount val="3"/>
                <c:pt idx="0">
                  <c:v>9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9751-46E9-A0A6-CFB6A9CDB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0728848"/>
        <c:axId val="330724928"/>
        <c:axId val="0"/>
      </c:bar3DChart>
      <c:catAx>
        <c:axId val="330728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Franklin Gothic Book" panose="020B0503020102020204" pitchFamily="34" charset="0"/>
              </a:defRPr>
            </a:pPr>
            <a:endParaRPr lang="en-US"/>
          </a:p>
        </c:txPr>
        <c:crossAx val="330724928"/>
        <c:crosses val="autoZero"/>
        <c:auto val="1"/>
        <c:lblAlgn val="ctr"/>
        <c:lblOffset val="100"/>
        <c:noMultiLvlLbl val="0"/>
      </c:catAx>
      <c:valAx>
        <c:axId val="330724928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3307288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tx1">
                <a:lumMod val="5000"/>
                <a:lumOff val="95000"/>
              </a:schemeClr>
            </a:gs>
            <a:gs pos="10000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jpeg"/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jpeg"/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20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511733</xdr:colOff>
      <xdr:row>6</xdr:row>
      <xdr:rowOff>134470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94B67F0-C572-4041-9C26-B8F5D3A2C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2468" cy="107576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142875</xdr:rowOff>
    </xdr:from>
    <xdr:to>
      <xdr:col>4</xdr:col>
      <xdr:colOff>304800</xdr:colOff>
      <xdr:row>34</xdr:row>
      <xdr:rowOff>190500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8B2AE5D9-D28D-4B06-A33F-9FDCD9B9BF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28576</xdr:colOff>
      <xdr:row>1</xdr:row>
      <xdr:rowOff>9525</xdr:rowOff>
    </xdr:from>
    <xdr:to>
      <xdr:col>1</xdr:col>
      <xdr:colOff>1819275</xdr:colOff>
      <xdr:row>6</xdr:row>
      <xdr:rowOff>97497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E62E65-0DEA-416F-BD1C-D6408B92F6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57150"/>
          <a:ext cx="1924049" cy="10880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679078</xdr:colOff>
      <xdr:row>24</xdr:row>
      <xdr:rowOff>88900</xdr:rowOff>
    </xdr:from>
    <xdr:to>
      <xdr:col>13</xdr:col>
      <xdr:colOff>63500</xdr:colOff>
      <xdr:row>45</xdr:row>
      <xdr:rowOff>152399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4808EB60-B654-49AB-8E30-8F0DA089A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2336800</xdr:colOff>
      <xdr:row>7</xdr:row>
      <xdr:rowOff>118269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D6015A7-EBE6-45E4-82DD-C0A353E36E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2403475" cy="136286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28</xdr:row>
      <xdr:rowOff>19051</xdr:rowOff>
    </xdr:from>
    <xdr:to>
      <xdr:col>5</xdr:col>
      <xdr:colOff>647699</xdr:colOff>
      <xdr:row>43</xdr:row>
      <xdr:rowOff>57151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8F691F1E-12D7-4A14-86CE-C039F8E996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17883</xdr:colOff>
      <xdr:row>1</xdr:row>
      <xdr:rowOff>16254</xdr:rowOff>
    </xdr:from>
    <xdr:to>
      <xdr:col>2</xdr:col>
      <xdr:colOff>0</xdr:colOff>
      <xdr:row>6</xdr:row>
      <xdr:rowOff>199367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0E5A228-9343-4F0A-9C65-E7309249C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33" y="63879"/>
          <a:ext cx="2144292" cy="118323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116417</xdr:colOff>
      <xdr:row>35</xdr:row>
      <xdr:rowOff>42333</xdr:rowOff>
    </xdr:from>
    <xdr:to>
      <xdr:col>3</xdr:col>
      <xdr:colOff>2106085</xdr:colOff>
      <xdr:row>49</xdr:row>
      <xdr:rowOff>128059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6A559F6C-9423-47C9-857D-E74C8BB154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96425</xdr:colOff>
      <xdr:row>5</xdr:row>
      <xdr:rowOff>173302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6E0A627-DB1F-43E4-8718-EB878823D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39500" cy="10252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18</xdr:row>
      <xdr:rowOff>9523</xdr:rowOff>
    </xdr:from>
    <xdr:to>
      <xdr:col>4</xdr:col>
      <xdr:colOff>1048808</xdr:colOff>
      <xdr:row>32</xdr:row>
      <xdr:rowOff>57148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1AC0C6AB-28AA-41C8-A393-676157ED26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264582</xdr:colOff>
      <xdr:row>7</xdr:row>
      <xdr:rowOff>31354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2BC978-C5AC-4D8E-87B0-1900BDDB7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3407" cy="128865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726281</xdr:colOff>
      <xdr:row>16</xdr:row>
      <xdr:rowOff>155761</xdr:rowOff>
    </xdr:from>
    <xdr:to>
      <xdr:col>4</xdr:col>
      <xdr:colOff>481292</xdr:colOff>
      <xdr:row>33</xdr:row>
      <xdr:rowOff>90036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5149E068-A95B-4F01-9248-07CEC89E57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1030551</xdr:colOff>
      <xdr:row>6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CD2C416-1D96-4E27-B493-5728E920B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5451" cy="12001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43703</xdr:rowOff>
    </xdr:from>
    <xdr:to>
      <xdr:col>3</xdr:col>
      <xdr:colOff>1498147</xdr:colOff>
      <xdr:row>33</xdr:row>
      <xdr:rowOff>156964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EA50FD8-EAD6-464E-A238-9C74A17BF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11206</xdr:rowOff>
    </xdr:from>
    <xdr:to>
      <xdr:col>1</xdr:col>
      <xdr:colOff>2370667</xdr:colOff>
      <xdr:row>7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C03DE2-A36E-48D4-A32D-878417895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8356"/>
          <a:ext cx="2370667" cy="132229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20</xdr:row>
      <xdr:rowOff>38099</xdr:rowOff>
    </xdr:from>
    <xdr:to>
      <xdr:col>3</xdr:col>
      <xdr:colOff>1447799</xdr:colOff>
      <xdr:row>32</xdr:row>
      <xdr:rowOff>209550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0381624-0FA6-47FA-A280-2B346206FF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2240492</xdr:colOff>
      <xdr:row>7</xdr:row>
      <xdr:rowOff>50602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EC3C78D-9B07-4BD1-8C15-C732356CF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2240492" cy="126027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1975908</xdr:colOff>
      <xdr:row>6</xdr:row>
      <xdr:rowOff>101203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881DC7-890D-41FA-948D-780A39CD8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42583" cy="114895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</xdr:col>
      <xdr:colOff>1771650</xdr:colOff>
      <xdr:row>6</xdr:row>
      <xdr:rowOff>34528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A62A23-D569-4A04-BCFB-5647FBBD8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0"/>
          <a:ext cx="1771650" cy="9965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1999193</xdr:colOff>
      <xdr:row>6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2DB57A-2DEF-4C91-A9D3-DFB3DF525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65867" cy="1162050"/>
        </a:xfrm>
        <a:prstGeom prst="rect">
          <a:avLst/>
        </a:prstGeom>
      </xdr:spPr>
    </xdr:pic>
    <xdr:clientData/>
  </xdr:twoCellAnchor>
  <xdr:oneCellAnchor>
    <xdr:from>
      <xdr:col>1</xdr:col>
      <xdr:colOff>628650</xdr:colOff>
      <xdr:row>18</xdr:row>
      <xdr:rowOff>47625</xdr:rowOff>
    </xdr:from>
    <xdr:ext cx="4933950" cy="2867026"/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CBBD80C2-3EAC-4251-BC1B-5375CBA61B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496240</xdr:colOff>
      <xdr:row>6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251FEF-1CCA-42C8-BE66-086A7F96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2125015" cy="1190625"/>
        </a:xfrm>
        <a:prstGeom prst="rect">
          <a:avLst/>
        </a:prstGeom>
      </xdr:spPr>
    </xdr:pic>
    <xdr:clientData/>
  </xdr:twoCellAnchor>
  <xdr:twoCellAnchor>
    <xdr:from>
      <xdr:col>2</xdr:col>
      <xdr:colOff>870</xdr:colOff>
      <xdr:row>23</xdr:row>
      <xdr:rowOff>20302</xdr:rowOff>
    </xdr:from>
    <xdr:to>
      <xdr:col>5</xdr:col>
      <xdr:colOff>923925</xdr:colOff>
      <xdr:row>37</xdr:row>
      <xdr:rowOff>161925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7D750F0F-18D2-43F8-A82A-A814C34BCB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92177</xdr:colOff>
      <xdr:row>15</xdr:row>
      <xdr:rowOff>143387</xdr:rowOff>
    </xdr:from>
    <xdr:to>
      <xdr:col>4</xdr:col>
      <xdr:colOff>0</xdr:colOff>
      <xdr:row>31</xdr:row>
      <xdr:rowOff>133145</xdr:rowOff>
    </xdr:to>
    <xdr:graphicFrame macro="">
      <xdr:nvGraphicFramePr>
        <xdr:cNvPr id="2" name="4 Gráfico">
          <a:extLst>
            <a:ext uri="{FF2B5EF4-FFF2-40B4-BE49-F238E27FC236}">
              <a16:creationId xmlns:a16="http://schemas.microsoft.com/office/drawing/2014/main" id="{A4B3CDA9-C60D-438B-9746-EB6E43BE5D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47624</xdr:colOff>
      <xdr:row>1</xdr:row>
      <xdr:rowOff>0</xdr:rowOff>
    </xdr:from>
    <xdr:to>
      <xdr:col>2</xdr:col>
      <xdr:colOff>1057</xdr:colOff>
      <xdr:row>6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DE7F66-5A70-4CB6-8AAD-D2989E1A2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47625"/>
          <a:ext cx="2048933" cy="1152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977003</xdr:colOff>
      <xdr:row>29</xdr:row>
      <xdr:rowOff>104670</xdr:rowOff>
    </xdr:from>
    <xdr:to>
      <xdr:col>6</xdr:col>
      <xdr:colOff>889698</xdr:colOff>
      <xdr:row>49</xdr:row>
      <xdr:rowOff>152247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802ADE32-E337-42A7-A681-2B5ADDFE89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11207</xdr:colOff>
      <xdr:row>29</xdr:row>
      <xdr:rowOff>149831</xdr:rowOff>
    </xdr:from>
    <xdr:to>
      <xdr:col>3</xdr:col>
      <xdr:colOff>674243</xdr:colOff>
      <xdr:row>49</xdr:row>
      <xdr:rowOff>156883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10DA238-F231-435D-B4E9-F6009100D2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208404</xdr:colOff>
      <xdr:row>1</xdr:row>
      <xdr:rowOff>40341</xdr:rowOff>
    </xdr:from>
    <xdr:ext cx="2397887" cy="1331433"/>
    <xdr:pic>
      <xdr:nvPicPr>
        <xdr:cNvPr id="4" name="Imagen 3">
          <a:extLst>
            <a:ext uri="{FF2B5EF4-FFF2-40B4-BE49-F238E27FC236}">
              <a16:creationId xmlns:a16="http://schemas.microsoft.com/office/drawing/2014/main" id="{E9BEE814-D888-4A8E-A160-89E6FA8DE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404" y="230841"/>
          <a:ext cx="2397887" cy="1331433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693187</xdr:colOff>
      <xdr:row>20</xdr:row>
      <xdr:rowOff>30907</xdr:rowOff>
    </xdr:from>
    <xdr:to>
      <xdr:col>4</xdr:col>
      <xdr:colOff>0</xdr:colOff>
      <xdr:row>36</xdr:row>
      <xdr:rowOff>143457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C61C8329-03D8-42BB-8CF7-157F7B1D9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57151</xdr:colOff>
      <xdr:row>0</xdr:row>
      <xdr:rowOff>0</xdr:rowOff>
    </xdr:from>
    <xdr:to>
      <xdr:col>2</xdr:col>
      <xdr:colOff>1380067</xdr:colOff>
      <xdr:row>8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D8EE21A-D0F5-4E4B-81A3-D05D08243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0"/>
          <a:ext cx="2827866" cy="15906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1033183</xdr:colOff>
      <xdr:row>21</xdr:row>
      <xdr:rowOff>93569</xdr:rowOff>
    </xdr:from>
    <xdr:to>
      <xdr:col>5</xdr:col>
      <xdr:colOff>1166532</xdr:colOff>
      <xdr:row>33</xdr:row>
      <xdr:rowOff>141193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B1D850F-D0FF-468E-9E3F-C464992452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519204</xdr:colOff>
      <xdr:row>7</xdr:row>
      <xdr:rowOff>134470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53606A-FAD0-4BEC-B3B8-13C9AB8C7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2386104" cy="13430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847726</xdr:colOff>
      <xdr:row>18</xdr:row>
      <xdr:rowOff>180975</xdr:rowOff>
    </xdr:from>
    <xdr:to>
      <xdr:col>4</xdr:col>
      <xdr:colOff>0</xdr:colOff>
      <xdr:row>33</xdr:row>
      <xdr:rowOff>128306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13235E38-0246-4C94-A2A0-D20DBC984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2552700</xdr:colOff>
      <xdr:row>8</xdr:row>
      <xdr:rowOff>26790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301D37D-ED65-4CE4-B19E-34EFA7B82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38425" cy="14841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602191</xdr:colOff>
      <xdr:row>7</xdr:row>
      <xdr:rowOff>144660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7BBDD9-67E0-4A3D-801C-6303DE874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2373841" cy="13352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577850</xdr:colOff>
      <xdr:row>14</xdr:row>
      <xdr:rowOff>52917</xdr:rowOff>
    </xdr:from>
    <xdr:to>
      <xdr:col>6</xdr:col>
      <xdr:colOff>1545167</xdr:colOff>
      <xdr:row>29</xdr:row>
      <xdr:rowOff>162983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A4A6235-D6FA-4B7D-943F-B0415F40A1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57728</xdr:rowOff>
    </xdr:from>
    <xdr:to>
      <xdr:col>2</xdr:col>
      <xdr:colOff>72158</xdr:colOff>
      <xdr:row>6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975F31-23E3-4409-936D-B0040764B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828"/>
          <a:ext cx="2072408" cy="11328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&#243;n%20de%20Estudios%20Tecnicos/Departamento%20de%20Estad&#237;sticas/05.%20Estadisticas_Institucionales/2023/Octubre-Diciembre/DAU/DA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&#243;n%20de%20Estudios%20Tecnicos/Departamento%20de%20Estad&#237;sticas/05.%20Estadisticas_Institucionales/2024/Publicar/Excel_Est_Inst_Ene_marzo_2024/DARSC_2_07_14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Call Center"/>
    </sheetNames>
    <sheetDataSet>
      <sheetData sheetId="0">
        <row r="17">
          <cell r="E17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C13" t="str">
            <v>Total</v>
          </cell>
        </row>
        <row r="25">
          <cell r="B25" t="str">
            <v>Administradoras de Riesgos de Salud</v>
          </cell>
          <cell r="C25" t="str">
            <v>Régimen Subsidiado</v>
          </cell>
          <cell r="G25">
            <v>68</v>
          </cell>
        </row>
        <row r="26">
          <cell r="B26"/>
          <cell r="C26" t="str">
            <v>Régimen Contributivo</v>
          </cell>
          <cell r="G26">
            <v>26</v>
          </cell>
        </row>
        <row r="27">
          <cell r="B27" t="str">
            <v>Prestadoras de Servicios de Salud</v>
          </cell>
          <cell r="C27" t="str">
            <v>Régimen Subsidiado</v>
          </cell>
          <cell r="G27">
            <v>0</v>
          </cell>
        </row>
        <row r="28">
          <cell r="B28"/>
          <cell r="C28" t="str">
            <v>Régimen Contributivo</v>
          </cell>
          <cell r="G28">
            <v>717</v>
          </cell>
        </row>
        <row r="29">
          <cell r="B29"/>
          <cell r="C29" t="str">
            <v>Servicios Regional de Salud</v>
          </cell>
          <cell r="G29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2"/>
  <sheetViews>
    <sheetView showGridLines="0" tabSelected="1" view="pageBreakPreview" zoomScale="85" zoomScaleNormal="100" zoomScaleSheetLayoutView="85" workbookViewId="0">
      <selection activeCell="C32" sqref="C32:L32"/>
    </sheetView>
  </sheetViews>
  <sheetFormatPr baseColWidth="10" defaultColWidth="9.140625" defaultRowHeight="13.5" x14ac:dyDescent="0.25"/>
  <cols>
    <col min="1" max="1" width="11.85546875" style="43" customWidth="1"/>
    <col min="2" max="12" width="9.140625" style="43"/>
    <col min="13" max="13" width="13.42578125" style="43" customWidth="1"/>
    <col min="14" max="22" width="9.140625" style="43"/>
    <col min="23" max="23" width="15.7109375" style="43" customWidth="1"/>
    <col min="24" max="16384" width="9.140625" style="43"/>
  </cols>
  <sheetData>
    <row r="1" spans="1:23" ht="12.75" customHeight="1" x14ac:dyDescent="0.25">
      <c r="A1" s="275" t="s">
        <v>94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55"/>
      <c r="U1" s="55"/>
      <c r="V1" s="55"/>
      <c r="W1" s="55"/>
    </row>
    <row r="2" spans="1:23" ht="12.75" customHeight="1" x14ac:dyDescent="0.2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55"/>
      <c r="U2" s="55"/>
      <c r="V2" s="55"/>
      <c r="W2" s="55"/>
    </row>
    <row r="3" spans="1:23" ht="12.75" customHeight="1" x14ac:dyDescent="0.25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55"/>
      <c r="U3" s="55"/>
      <c r="V3" s="55"/>
      <c r="W3" s="55"/>
    </row>
    <row r="4" spans="1:23" ht="12.75" customHeight="1" x14ac:dyDescent="0.25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55"/>
      <c r="U4" s="55"/>
      <c r="V4" s="55"/>
      <c r="W4" s="55"/>
    </row>
    <row r="5" spans="1:23" ht="12.75" customHeight="1" x14ac:dyDescent="0.25">
      <c r="A5" s="275"/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55"/>
      <c r="U5" s="55"/>
      <c r="V5" s="55"/>
      <c r="W5" s="55"/>
    </row>
    <row r="6" spans="1:23" ht="12.75" customHeight="1" x14ac:dyDescent="0.25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55"/>
      <c r="U6" s="55"/>
      <c r="V6" s="55"/>
      <c r="W6" s="55"/>
    </row>
    <row r="7" spans="1:23" ht="12.75" customHeight="1" x14ac:dyDescent="0.25">
      <c r="A7" s="275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55"/>
      <c r="U7" s="55"/>
      <c r="V7" s="55"/>
      <c r="W7" s="55"/>
    </row>
    <row r="8" spans="1:23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57"/>
      <c r="W8" s="57"/>
    </row>
    <row r="9" spans="1:23" ht="17.25" customHeight="1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9"/>
      <c r="U9" s="59"/>
      <c r="V9" s="59"/>
      <c r="W9" s="59"/>
    </row>
    <row r="10" spans="1:23" ht="12.75" customHeight="1" x14ac:dyDescent="0.25">
      <c r="B10" s="276" t="s">
        <v>235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60"/>
      <c r="U10" s="60"/>
      <c r="V10" s="60"/>
    </row>
    <row r="11" spans="1:23" ht="12.75" customHeight="1" x14ac:dyDescent="0.25"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60"/>
      <c r="U11" s="60"/>
      <c r="V11" s="60"/>
    </row>
    <row r="12" spans="1:23" ht="13.5" customHeight="1" x14ac:dyDescent="0.25"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</row>
    <row r="13" spans="1:23" ht="13.5" customHeight="1" x14ac:dyDescent="0.25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3" ht="13.5" customHeight="1" x14ac:dyDescent="0.2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</row>
    <row r="15" spans="1:23" ht="27" x14ac:dyDescent="0.35">
      <c r="A15" s="62"/>
      <c r="B15" s="277" t="s">
        <v>2</v>
      </c>
      <c r="C15" s="277"/>
      <c r="D15" s="277"/>
      <c r="E15" s="277"/>
      <c r="F15" s="277"/>
      <c r="G15" s="277"/>
      <c r="H15" s="61"/>
      <c r="I15" s="61"/>
      <c r="J15" s="61"/>
      <c r="K15" s="61"/>
      <c r="L15" s="61"/>
      <c r="S15" s="61"/>
      <c r="T15" s="61"/>
      <c r="U15" s="61"/>
      <c r="V15" s="61"/>
    </row>
    <row r="17" spans="1:15" ht="16.5" x14ac:dyDescent="0.3">
      <c r="A17" s="89"/>
      <c r="B17" s="63" t="s">
        <v>3</v>
      </c>
      <c r="C17" s="25"/>
    </row>
    <row r="18" spans="1:15" ht="15.75" x14ac:dyDescent="0.3">
      <c r="A18" s="90"/>
      <c r="B18" s="64" t="s">
        <v>4</v>
      </c>
      <c r="C18" s="278" t="s">
        <v>5</v>
      </c>
      <c r="D18" s="278"/>
      <c r="E18" s="278"/>
      <c r="F18" s="278"/>
      <c r="G18" s="278"/>
      <c r="H18" s="278"/>
      <c r="I18" s="278"/>
      <c r="J18" s="278"/>
    </row>
    <row r="19" spans="1:15" ht="15.75" x14ac:dyDescent="0.3">
      <c r="A19" s="90"/>
      <c r="B19" s="64" t="s">
        <v>130</v>
      </c>
      <c r="C19" s="278" t="s">
        <v>125</v>
      </c>
      <c r="D19" s="278"/>
      <c r="E19" s="278"/>
      <c r="F19" s="278"/>
      <c r="G19" s="278"/>
      <c r="H19" s="278"/>
      <c r="I19" s="278"/>
      <c r="J19" s="278"/>
    </row>
    <row r="20" spans="1:15" ht="15.75" x14ac:dyDescent="0.3">
      <c r="A20" s="90"/>
      <c r="B20" s="64" t="s">
        <v>6</v>
      </c>
      <c r="C20" s="278" t="s">
        <v>7</v>
      </c>
      <c r="D20" s="278"/>
      <c r="E20" s="278"/>
      <c r="F20" s="278"/>
      <c r="G20" s="278"/>
      <c r="H20" s="278"/>
      <c r="I20" s="278"/>
      <c r="J20" s="278"/>
    </row>
    <row r="21" spans="1:15" ht="15.75" x14ac:dyDescent="0.3">
      <c r="A21" s="90"/>
      <c r="B21" s="64" t="s">
        <v>8</v>
      </c>
      <c r="C21" s="278" t="s">
        <v>9</v>
      </c>
      <c r="D21" s="278"/>
      <c r="E21" s="278"/>
      <c r="F21" s="278"/>
      <c r="G21" s="278"/>
      <c r="H21" s="278"/>
      <c r="I21" s="278"/>
      <c r="J21" s="278"/>
    </row>
    <row r="22" spans="1:15" x14ac:dyDescent="0.25">
      <c r="A22" s="90"/>
    </row>
    <row r="23" spans="1:15" ht="16.5" x14ac:dyDescent="0.3">
      <c r="A23" s="89"/>
      <c r="B23" s="63" t="s">
        <v>24</v>
      </c>
      <c r="C23" s="25"/>
    </row>
    <row r="24" spans="1:15" ht="15.75" x14ac:dyDescent="0.3">
      <c r="A24" s="90"/>
      <c r="B24" s="64" t="s">
        <v>10</v>
      </c>
      <c r="C24" s="278" t="s">
        <v>11</v>
      </c>
      <c r="D24" s="278"/>
      <c r="E24" s="278"/>
      <c r="F24" s="278"/>
      <c r="G24" s="278"/>
      <c r="H24" s="278"/>
      <c r="I24" s="278"/>
      <c r="J24" s="278"/>
      <c r="K24" s="278"/>
      <c r="L24" s="278"/>
    </row>
    <row r="25" spans="1:15" ht="15.75" x14ac:dyDescent="0.3">
      <c r="A25" s="90"/>
      <c r="B25" s="64" t="s">
        <v>12</v>
      </c>
      <c r="C25" s="278" t="s">
        <v>13</v>
      </c>
      <c r="D25" s="278"/>
      <c r="E25" s="278"/>
      <c r="F25" s="278"/>
      <c r="G25" s="278"/>
      <c r="H25" s="278"/>
      <c r="I25" s="278"/>
      <c r="J25" s="278"/>
      <c r="K25" s="278"/>
      <c r="L25" s="278"/>
    </row>
    <row r="26" spans="1:15" ht="15.75" x14ac:dyDescent="0.3">
      <c r="A26" s="90"/>
      <c r="B26" s="64" t="s">
        <v>14</v>
      </c>
      <c r="C26" s="278" t="s">
        <v>15</v>
      </c>
      <c r="D26" s="278"/>
      <c r="E26" s="278"/>
      <c r="F26" s="278"/>
      <c r="G26" s="278"/>
      <c r="H26" s="278"/>
      <c r="I26" s="278"/>
      <c r="J26" s="278"/>
      <c r="K26" s="278"/>
      <c r="L26" s="278"/>
    </row>
    <row r="27" spans="1:15" ht="27" x14ac:dyDescent="0.25">
      <c r="A27" s="91"/>
      <c r="B27" s="61"/>
      <c r="C27" s="61"/>
    </row>
    <row r="28" spans="1:15" ht="17.25" customHeight="1" x14ac:dyDescent="0.3">
      <c r="A28" s="89"/>
      <c r="B28" s="63" t="s">
        <v>16</v>
      </c>
      <c r="C28" s="25"/>
      <c r="D28" s="61"/>
      <c r="E28" s="61"/>
      <c r="F28" s="61"/>
      <c r="G28" s="61"/>
    </row>
    <row r="29" spans="1:15" ht="15.75" x14ac:dyDescent="0.3">
      <c r="A29" s="90"/>
      <c r="B29" s="64" t="s">
        <v>17</v>
      </c>
      <c r="C29" s="278" t="s">
        <v>199</v>
      </c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</row>
    <row r="30" spans="1:15" ht="15.75" x14ac:dyDescent="0.3">
      <c r="A30" s="90"/>
      <c r="B30" s="64"/>
      <c r="C30" s="25"/>
    </row>
    <row r="31" spans="1:15" ht="16.5" x14ac:dyDescent="0.3">
      <c r="A31" s="90"/>
      <c r="B31" s="63" t="s">
        <v>162</v>
      </c>
      <c r="C31" s="25"/>
    </row>
    <row r="32" spans="1:15" ht="15" x14ac:dyDescent="0.25">
      <c r="A32" s="90"/>
      <c r="B32" s="64" t="s">
        <v>163</v>
      </c>
      <c r="C32" s="279" t="s">
        <v>164</v>
      </c>
      <c r="D32" s="279"/>
      <c r="E32" s="279"/>
      <c r="F32" s="279"/>
      <c r="G32" s="279"/>
      <c r="H32" s="279"/>
      <c r="I32" s="279"/>
      <c r="J32" s="279"/>
      <c r="K32" s="279"/>
      <c r="L32" s="279"/>
    </row>
    <row r="33" spans="1:14" x14ac:dyDescent="0.25">
      <c r="A33" s="90"/>
    </row>
    <row r="34" spans="1:14" ht="16.5" x14ac:dyDescent="0.3">
      <c r="A34" s="90"/>
      <c r="B34" s="63" t="s">
        <v>18</v>
      </c>
      <c r="C34" s="25"/>
    </row>
    <row r="35" spans="1:14" ht="15.75" x14ac:dyDescent="0.3">
      <c r="A35" s="90"/>
      <c r="B35" s="64" t="s">
        <v>19</v>
      </c>
      <c r="C35" s="278" t="s">
        <v>20</v>
      </c>
      <c r="D35" s="278"/>
      <c r="E35" s="278"/>
      <c r="F35" s="278"/>
      <c r="G35" s="278"/>
      <c r="H35" s="278"/>
      <c r="I35" s="278"/>
      <c r="J35" s="278"/>
      <c r="K35" s="278"/>
      <c r="L35" s="278"/>
      <c r="M35" s="278"/>
    </row>
    <row r="36" spans="1:14" ht="15.75" x14ac:dyDescent="0.3">
      <c r="A36" s="90"/>
      <c r="B36" s="64" t="s">
        <v>21</v>
      </c>
      <c r="C36" s="278" t="s">
        <v>22</v>
      </c>
      <c r="D36" s="278"/>
      <c r="E36" s="278"/>
      <c r="F36" s="278"/>
      <c r="G36" s="278"/>
      <c r="H36" s="278"/>
      <c r="I36" s="278"/>
      <c r="J36" s="278"/>
      <c r="K36" s="278"/>
      <c r="L36" s="278"/>
      <c r="M36" s="278"/>
    </row>
    <row r="37" spans="1:14" ht="15.75" x14ac:dyDescent="0.3">
      <c r="A37" s="90"/>
      <c r="B37" s="64"/>
      <c r="C37" s="25"/>
    </row>
    <row r="38" spans="1:14" ht="16.5" x14ac:dyDescent="0.3">
      <c r="A38" s="90"/>
      <c r="B38" s="63" t="s">
        <v>157</v>
      </c>
    </row>
    <row r="39" spans="1:14" ht="15.75" x14ac:dyDescent="0.3">
      <c r="A39" s="90"/>
      <c r="B39" s="64" t="s">
        <v>158</v>
      </c>
      <c r="C39" s="278" t="s">
        <v>134</v>
      </c>
      <c r="D39" s="278"/>
      <c r="E39" s="278"/>
      <c r="F39" s="278"/>
      <c r="G39" s="278"/>
      <c r="H39" s="278"/>
      <c r="I39" s="278"/>
      <c r="J39" s="278"/>
      <c r="K39" s="278"/>
      <c r="L39" s="278"/>
    </row>
    <row r="40" spans="1:14" ht="15.75" x14ac:dyDescent="0.3">
      <c r="A40" s="90"/>
      <c r="B40" s="64" t="s">
        <v>159</v>
      </c>
      <c r="C40" s="278" t="s">
        <v>147</v>
      </c>
      <c r="D40" s="278"/>
      <c r="E40" s="278"/>
      <c r="F40" s="278"/>
      <c r="G40" s="278"/>
      <c r="H40" s="278"/>
      <c r="I40" s="278"/>
      <c r="J40" s="278"/>
      <c r="K40" s="278"/>
      <c r="L40" s="278"/>
    </row>
    <row r="41" spans="1:14" ht="15.75" x14ac:dyDescent="0.3">
      <c r="A41" s="91"/>
      <c r="B41" s="64" t="s">
        <v>160</v>
      </c>
      <c r="C41" s="278" t="s">
        <v>151</v>
      </c>
      <c r="D41" s="278"/>
      <c r="E41" s="278"/>
      <c r="F41" s="278"/>
      <c r="G41" s="278"/>
      <c r="H41" s="278"/>
      <c r="I41" s="278"/>
      <c r="J41" s="278"/>
      <c r="K41" s="278"/>
      <c r="L41" s="278"/>
    </row>
    <row r="42" spans="1:14" x14ac:dyDescent="0.25">
      <c r="A42" s="90"/>
    </row>
    <row r="43" spans="1:14" ht="16.5" x14ac:dyDescent="0.3">
      <c r="A43" s="91"/>
      <c r="B43" s="63" t="s">
        <v>104</v>
      </c>
      <c r="C43" s="25"/>
    </row>
    <row r="44" spans="1:14" ht="15.75" x14ac:dyDescent="0.3">
      <c r="A44" s="91"/>
      <c r="B44" s="64" t="s">
        <v>169</v>
      </c>
      <c r="C44" s="278" t="s">
        <v>170</v>
      </c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</row>
    <row r="45" spans="1:14" ht="15.75" x14ac:dyDescent="0.3">
      <c r="A45" s="91"/>
      <c r="B45" s="64" t="s">
        <v>105</v>
      </c>
      <c r="C45" s="278" t="s">
        <v>107</v>
      </c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</row>
    <row r="46" spans="1:14" ht="15.75" x14ac:dyDescent="0.3">
      <c r="A46" s="91"/>
      <c r="B46" s="64" t="s">
        <v>161</v>
      </c>
      <c r="C46" s="278" t="s">
        <v>155</v>
      </c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</row>
    <row r="47" spans="1:14" ht="15.75" x14ac:dyDescent="0.3">
      <c r="A47" s="91"/>
      <c r="B47" s="64" t="s">
        <v>195</v>
      </c>
      <c r="C47" s="278" t="s">
        <v>197</v>
      </c>
      <c r="D47" s="278"/>
      <c r="E47" s="278"/>
      <c r="F47" s="278"/>
      <c r="G47" s="278"/>
      <c r="H47" s="278"/>
      <c r="I47" s="278"/>
      <c r="J47" s="278"/>
      <c r="K47" s="278"/>
      <c r="L47" s="278"/>
      <c r="M47" s="278"/>
    </row>
    <row r="48" spans="1:14" ht="15.75" x14ac:dyDescent="0.3">
      <c r="A48" s="91"/>
      <c r="B48" s="64"/>
      <c r="C48" s="25"/>
    </row>
    <row r="49" spans="1:14" ht="16.5" x14ac:dyDescent="0.3">
      <c r="A49" s="91"/>
      <c r="B49" s="63" t="s">
        <v>106</v>
      </c>
      <c r="C49" s="25"/>
    </row>
    <row r="50" spans="1:14" ht="15.75" x14ac:dyDescent="0.3">
      <c r="A50" s="91"/>
      <c r="B50" s="64" t="s">
        <v>174</v>
      </c>
      <c r="C50" s="278" t="s">
        <v>175</v>
      </c>
      <c r="D50" s="278"/>
      <c r="E50" s="278"/>
      <c r="F50" s="278"/>
      <c r="G50" s="278"/>
      <c r="H50" s="278"/>
      <c r="I50" s="278"/>
      <c r="J50" s="278"/>
      <c r="K50" s="278"/>
      <c r="L50" s="278"/>
      <c r="M50" s="278"/>
    </row>
    <row r="51" spans="1:14" x14ac:dyDescent="0.25">
      <c r="B51" s="64"/>
    </row>
    <row r="52" spans="1:14" ht="15.75" x14ac:dyDescent="0.3">
      <c r="M52" s="65"/>
      <c r="N52" s="25"/>
    </row>
  </sheetData>
  <mergeCells count="22">
    <mergeCell ref="C47:M47"/>
    <mergeCell ref="C50:M50"/>
    <mergeCell ref="C29:O29"/>
    <mergeCell ref="C40:L40"/>
    <mergeCell ref="C41:L41"/>
    <mergeCell ref="C44:N44"/>
    <mergeCell ref="C45:N45"/>
    <mergeCell ref="C46:N46"/>
    <mergeCell ref="C32:L32"/>
    <mergeCell ref="C35:M35"/>
    <mergeCell ref="C36:M36"/>
    <mergeCell ref="C39:L39"/>
    <mergeCell ref="C20:J20"/>
    <mergeCell ref="C21:J21"/>
    <mergeCell ref="C24:L24"/>
    <mergeCell ref="C25:L25"/>
    <mergeCell ref="C26:L26"/>
    <mergeCell ref="A1:S7"/>
    <mergeCell ref="B10:S11"/>
    <mergeCell ref="B15:G15"/>
    <mergeCell ref="C18:J18"/>
    <mergeCell ref="C19:J19"/>
  </mergeCells>
  <hyperlinks>
    <hyperlink ref="C18" location="SCM.01!A1" display="Investigaciones de Traspasos por Mes según motivo de la Investigación" xr:uid="{00000000-0004-0000-0000-000000000000}"/>
    <hyperlink ref="C20" location="SCM.03!A1" display="Solicitudes y Casos Atendidos por Tema Asociado" xr:uid="{00000000-0004-0000-0000-000001000000}"/>
    <hyperlink ref="C21" location="SCM.04!Área_de_impresión" display="Solicitudes Atendidas por Canal de Acceso" xr:uid="{00000000-0004-0000-0000-000002000000}"/>
    <hyperlink ref="C25" location="SCM.06!Área_de_impresión" display="Evaluaciones realizadas para acreditación de Firmas de Auditores y/o Auditores Externos" xr:uid="{00000000-0004-0000-0000-000003000000}"/>
    <hyperlink ref="C26" location="SCM.07!Área_de_impresión" display="Firmas Auditoras  acreditadas por las SISALRIL vigentes" xr:uid="{00000000-0004-0000-0000-000004000000}"/>
    <hyperlink ref="C29" location="SCM.08!B9" display="Resoluciones: Sancionadoras, Administrativas, Normativas Emitidas y Recursos de Inconformidad" xr:uid="{00000000-0004-0000-0000-000005000000}"/>
    <hyperlink ref="C35" location="SCM.10!A1" display="Planes Alternativos de Salud Aprobados y Rechazados por tipo de plan según Categoría de ARS" xr:uid="{00000000-0004-0000-0000-000006000000}"/>
    <hyperlink ref="C36" location="SCM.11!Área_de_impresión" display="Planes Alternativos de Salud Evaluados por Tipo de Plan según Tipo de Respuesta" xr:uid="{00000000-0004-0000-0000-000007000000}"/>
    <hyperlink ref="C24" location="SCM.05!Área_de_impresión" display="Auditorías Financieras y de Sistemas realizadas por Categoría de ARS " xr:uid="{00000000-0004-0000-0000-000008000000}"/>
    <hyperlink ref="C45" location="SCM.16!Área_de_impresión" display="Supervisiones y Visitas de Seguimiento realizadas por las Direcciones de Aseguramiento por Tipo de Entidad" xr:uid="{00000000-0004-0000-0000-000009000000}"/>
    <hyperlink ref="C19" location="SCM.02!Área_de_impresión" display="Llamadas Recibidas Vía Call Center" xr:uid="{00000000-0004-0000-0000-00000A000000}"/>
    <hyperlink ref="C39" location="SCM.12!Área_de_impresión" display="Subsidios Otorgados y Montos Comprometidos por Tipo de Subsidio" xr:uid="{00000000-0004-0000-0000-00000B000000}"/>
    <hyperlink ref="C40" location="SCM.13!Área_de_impresión" display="Certificaciones Emitidas por Tipo de Subsidio" xr:uid="{00000000-0004-0000-0000-00000C000000}"/>
    <hyperlink ref="C41" location="SCM.14!Área_de_impresión" display="Casos Atendidos de Subsidios del Seguro Familiar de Salud por Canal de Acceso" xr:uid="{00000000-0004-0000-0000-00000D000000}"/>
    <hyperlink ref="C46" location="SCM.18!Área_de_impresión" display="Empresas Auditadas sobre Subsidios del Seguro Familiar de Salud" xr:uid="{00000000-0004-0000-0000-00000E000000}"/>
    <hyperlink ref="C32" location="SCM.09!A1" display="Requerimientos Estadísticos  por Tipo de Entidad" xr:uid="{00000000-0004-0000-0000-00000F000000}"/>
    <hyperlink ref="C44" location="SCM.15!A1" display="Supervisiones y Visitas de Seguimiento Realizadas en el Régimen Subsidiado por Tema" xr:uid="{00000000-0004-0000-0000-000010000000}"/>
    <hyperlink ref="C50" location="SCM.20!A1" display="Sesiones de trabajo de la CTD-SRL y Expedientes Conocidos según Estatus del Expediente" xr:uid="{00000000-0004-0000-0000-000011000000}"/>
    <hyperlink ref="C47" location="SCM.19!Área_de_impresión" display="Auditorías Puntuales y Visitas de Seguimiento Realizadas al IDOPRIL" xr:uid="{00000000-0004-0000-0000-000012000000}"/>
    <hyperlink ref="C32:L32" location="SCM.09!Área_de_impresión" display="Requerimientos Estadísticos  por Tipo de Entidad" xr:uid="{A64EAE65-3A65-42F2-95E3-B717E3661407}"/>
  </hyperlinks>
  <printOptions horizontalCentered="1"/>
  <pageMargins left="0" right="0" top="0.15748031496062992" bottom="0" header="0.31496062992125984" footer="0.31496062992125984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D37BA-7897-46A1-8EF0-5AB18BD5B4C3}">
  <dimension ref="B1:G41"/>
  <sheetViews>
    <sheetView showGridLines="0" view="pageBreakPreview" zoomScaleNormal="100" zoomScaleSheetLayoutView="100" workbookViewId="0">
      <selection activeCell="G18" sqref="G18"/>
    </sheetView>
  </sheetViews>
  <sheetFormatPr baseColWidth="10" defaultRowHeight="15.75" x14ac:dyDescent="0.3"/>
  <cols>
    <col min="1" max="1" width="2" style="10" customWidth="1"/>
    <col min="2" max="2" width="40.140625" style="10" customWidth="1"/>
    <col min="3" max="3" width="16.42578125" style="10" customWidth="1"/>
    <col min="4" max="4" width="15.5703125" style="10" customWidth="1"/>
    <col min="5" max="5" width="11.28515625" style="10" customWidth="1"/>
    <col min="6" max="6" width="2" style="10" hidden="1" customWidth="1"/>
    <col min="7" max="7" width="25.7109375" style="10" customWidth="1"/>
    <col min="8" max="16384" width="11.42578125" style="10"/>
  </cols>
  <sheetData>
    <row r="1" spans="2:7" ht="3.75" customHeight="1" x14ac:dyDescent="0.3"/>
    <row r="2" spans="2:7" x14ac:dyDescent="0.3">
      <c r="B2" s="11"/>
      <c r="C2" s="11"/>
      <c r="D2" s="11"/>
      <c r="E2" s="11"/>
      <c r="F2" s="11"/>
      <c r="G2" s="145"/>
    </row>
    <row r="3" spans="2:7" x14ac:dyDescent="0.3">
      <c r="B3" s="11"/>
      <c r="C3" s="11"/>
      <c r="D3" s="11"/>
      <c r="E3" s="11"/>
      <c r="F3" s="11"/>
      <c r="G3" s="12"/>
    </row>
    <row r="4" spans="2:7" x14ac:dyDescent="0.3">
      <c r="B4" s="11"/>
      <c r="C4" s="11"/>
      <c r="D4" s="11"/>
      <c r="E4" s="11"/>
      <c r="F4" s="11"/>
      <c r="G4" s="12"/>
    </row>
    <row r="5" spans="2:7" x14ac:dyDescent="0.3">
      <c r="B5" s="11"/>
      <c r="C5" s="11"/>
      <c r="D5" s="11"/>
      <c r="E5" s="11"/>
      <c r="F5" s="11"/>
      <c r="G5" s="11"/>
    </row>
    <row r="6" spans="2:7" x14ac:dyDescent="0.3">
      <c r="B6" s="11"/>
      <c r="C6" s="11"/>
      <c r="D6" s="11"/>
      <c r="E6" s="11"/>
      <c r="F6" s="11"/>
      <c r="G6" s="11"/>
    </row>
    <row r="7" spans="2:7" x14ac:dyDescent="0.3">
      <c r="B7" s="11"/>
      <c r="C7" s="11"/>
      <c r="D7" s="11"/>
      <c r="E7" s="11"/>
      <c r="F7" s="11"/>
      <c r="G7" s="11"/>
    </row>
    <row r="8" spans="2:7" x14ac:dyDescent="0.3">
      <c r="B8" s="11"/>
      <c r="C8" s="11"/>
      <c r="D8" s="11"/>
      <c r="E8" s="11"/>
      <c r="F8" s="11"/>
      <c r="G8" s="11"/>
    </row>
    <row r="9" spans="2:7" ht="15.75" customHeight="1" x14ac:dyDescent="0.3">
      <c r="B9" s="316" t="s">
        <v>165</v>
      </c>
      <c r="C9" s="316"/>
      <c r="D9" s="316"/>
      <c r="E9" s="146"/>
      <c r="F9" s="146"/>
      <c r="G9" s="146"/>
    </row>
    <row r="10" spans="2:7" ht="15" customHeight="1" x14ac:dyDescent="0.3">
      <c r="B10" s="316" t="s">
        <v>0</v>
      </c>
      <c r="C10" s="316"/>
      <c r="D10" s="316"/>
      <c r="E10" s="146"/>
      <c r="F10" s="146"/>
      <c r="G10" s="146"/>
    </row>
    <row r="11" spans="2:7" ht="16.5" x14ac:dyDescent="0.3">
      <c r="B11" s="316" t="s">
        <v>230</v>
      </c>
      <c r="C11" s="316"/>
      <c r="D11" s="316"/>
      <c r="E11" s="146"/>
      <c r="F11" s="146"/>
      <c r="G11" s="146"/>
    </row>
    <row r="12" spans="2:7" ht="16.5" x14ac:dyDescent="0.3">
      <c r="B12" s="282" t="s">
        <v>236</v>
      </c>
      <c r="C12" s="282"/>
      <c r="D12" s="282"/>
      <c r="E12" s="146"/>
      <c r="F12" s="146"/>
      <c r="G12" s="146"/>
    </row>
    <row r="13" spans="2:7" ht="16.5" x14ac:dyDescent="0.3">
      <c r="B13" s="147" t="s">
        <v>166</v>
      </c>
      <c r="C13" s="148" t="s">
        <v>1</v>
      </c>
      <c r="D13" s="149" t="s">
        <v>23</v>
      </c>
    </row>
    <row r="14" spans="2:7" x14ac:dyDescent="0.3">
      <c r="B14" s="150" t="s">
        <v>1</v>
      </c>
      <c r="C14" s="151">
        <f>SUM(C15:C17)</f>
        <v>12</v>
      </c>
      <c r="D14" s="152">
        <f>SUM(D15:D17)</f>
        <v>12</v>
      </c>
    </row>
    <row r="15" spans="2:7" x14ac:dyDescent="0.3">
      <c r="B15" s="153" t="s">
        <v>167</v>
      </c>
      <c r="C15" s="151">
        <f>SUM(D15:D15)</f>
        <v>9</v>
      </c>
      <c r="D15" s="154">
        <v>9</v>
      </c>
    </row>
    <row r="16" spans="2:7" x14ac:dyDescent="0.3">
      <c r="B16" s="153" t="s">
        <v>192</v>
      </c>
      <c r="C16" s="151">
        <f>SUM(D16:D16)</f>
        <v>2</v>
      </c>
      <c r="D16" s="154">
        <v>2</v>
      </c>
    </row>
    <row r="17" spans="2:6" x14ac:dyDescent="0.3">
      <c r="B17" s="155" t="s">
        <v>168</v>
      </c>
      <c r="C17" s="156">
        <f>SUM(D17:D17)</f>
        <v>1</v>
      </c>
      <c r="D17" s="157">
        <v>1</v>
      </c>
    </row>
    <row r="18" spans="2:6" x14ac:dyDescent="0.3">
      <c r="B18" s="314" t="s">
        <v>219</v>
      </c>
      <c r="C18" s="314"/>
      <c r="D18" s="314"/>
      <c r="E18" s="314"/>
      <c r="F18" s="314"/>
    </row>
    <row r="20" spans="2:6" x14ac:dyDescent="0.3">
      <c r="B20" s="158"/>
    </row>
    <row r="37" spans="2:7" x14ac:dyDescent="0.3">
      <c r="B37" s="159" t="s">
        <v>219</v>
      </c>
    </row>
    <row r="39" spans="2:7" x14ac:dyDescent="0.3">
      <c r="B39" s="159"/>
    </row>
    <row r="41" spans="2:7" x14ac:dyDescent="0.3">
      <c r="C41" s="159"/>
      <c r="D41" s="159"/>
      <c r="E41" s="159"/>
      <c r="F41" s="159"/>
      <c r="G41" s="159"/>
    </row>
  </sheetData>
  <mergeCells count="5">
    <mergeCell ref="B9:D9"/>
    <mergeCell ref="B10:D10"/>
    <mergeCell ref="B11:D11"/>
    <mergeCell ref="B12:D12"/>
    <mergeCell ref="B18:F18"/>
  </mergeCells>
  <printOptions horizontalCentered="1"/>
  <pageMargins left="0.19685039370078741" right="0.19685039370078741" top="0.15748031496062992" bottom="0.15748031496062992" header="0.31496062992125984" footer="0.31496062992125984"/>
  <pageSetup scale="94" orientation="landscape" r:id="rId1"/>
  <colBreaks count="1" manualBreakCount="1">
    <brk id="7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5BFD6-582E-4631-991F-900A77E7EB9F}">
  <dimension ref="B1:AD47"/>
  <sheetViews>
    <sheetView showGridLines="0" view="pageBreakPreview" zoomScale="75" zoomScaleNormal="75" zoomScaleSheetLayoutView="75" workbookViewId="0"/>
  </sheetViews>
  <sheetFormatPr baseColWidth="10" defaultRowHeight="15.75" x14ac:dyDescent="0.3"/>
  <cols>
    <col min="1" max="1" width="1" style="10" customWidth="1"/>
    <col min="2" max="2" width="36" style="211" customWidth="1"/>
    <col min="3" max="3" width="12.85546875" style="211" customWidth="1"/>
    <col min="4" max="4" width="13.85546875" style="211" customWidth="1"/>
    <col min="5" max="5" width="14" style="10" customWidth="1"/>
    <col min="6" max="6" width="11.5703125" style="10" customWidth="1"/>
    <col min="7" max="7" width="12.42578125" style="10" customWidth="1"/>
    <col min="8" max="8" width="15" style="10" bestFit="1" customWidth="1"/>
    <col min="9" max="9" width="12.140625" style="10" customWidth="1"/>
    <col min="10" max="10" width="11.85546875" style="10" customWidth="1"/>
    <col min="11" max="11" width="14" style="10" customWidth="1"/>
    <col min="12" max="12" width="12.7109375" style="10" customWidth="1"/>
    <col min="13" max="13" width="12.42578125" style="10" customWidth="1"/>
    <col min="14" max="14" width="13.85546875" style="10" customWidth="1"/>
    <col min="15" max="15" width="1.85546875" style="10" customWidth="1"/>
    <col min="16" max="16384" width="11.42578125" style="10"/>
  </cols>
  <sheetData>
    <row r="1" spans="2:30" ht="3.75" customHeight="1" x14ac:dyDescent="0.3"/>
    <row r="2" spans="2:30" x14ac:dyDescent="0.3">
      <c r="B2" s="212"/>
      <c r="C2" s="212"/>
      <c r="D2" s="213"/>
      <c r="E2" s="11"/>
      <c r="F2" s="11"/>
      <c r="G2" s="11"/>
      <c r="H2" s="11"/>
      <c r="I2" s="11"/>
      <c r="J2" s="11"/>
      <c r="K2" s="11"/>
      <c r="L2" s="11"/>
      <c r="M2" s="11"/>
      <c r="N2" s="11"/>
      <c r="O2" s="25"/>
    </row>
    <row r="3" spans="2:30" x14ac:dyDescent="0.3">
      <c r="B3" s="212"/>
      <c r="C3" s="212"/>
      <c r="D3" s="213"/>
      <c r="E3" s="11"/>
      <c r="F3" s="11"/>
      <c r="G3" s="11"/>
      <c r="H3" s="11"/>
      <c r="I3" s="11"/>
      <c r="J3" s="11"/>
      <c r="K3" s="11"/>
      <c r="L3" s="11"/>
      <c r="M3" s="11"/>
      <c r="N3" s="11"/>
      <c r="O3" s="25"/>
    </row>
    <row r="4" spans="2:30" x14ac:dyDescent="0.3">
      <c r="B4" s="212"/>
      <c r="C4" s="212"/>
      <c r="D4" s="213"/>
      <c r="E4" s="11"/>
      <c r="F4" s="11"/>
      <c r="G4" s="11"/>
      <c r="H4" s="11"/>
      <c r="I4" s="11"/>
      <c r="J4" s="11"/>
      <c r="K4" s="11"/>
      <c r="L4" s="11"/>
      <c r="M4" s="11"/>
      <c r="N4" s="11"/>
      <c r="O4" s="25"/>
    </row>
    <row r="5" spans="2:30" x14ac:dyDescent="0.3">
      <c r="B5" s="212"/>
      <c r="C5" s="212"/>
      <c r="D5" s="213"/>
      <c r="E5" s="11"/>
      <c r="F5" s="11"/>
      <c r="G5" s="11"/>
      <c r="H5" s="11"/>
      <c r="I5" s="11"/>
      <c r="J5" s="11"/>
      <c r="K5" s="11"/>
      <c r="L5" s="11"/>
      <c r="M5" s="11"/>
      <c r="N5" s="11"/>
      <c r="O5" s="25"/>
    </row>
    <row r="6" spans="2:30" x14ac:dyDescent="0.3">
      <c r="B6" s="212"/>
      <c r="C6" s="212"/>
      <c r="D6" s="213"/>
      <c r="E6" s="11"/>
      <c r="F6" s="11"/>
      <c r="G6" s="11"/>
      <c r="H6" s="11"/>
      <c r="I6" s="11"/>
      <c r="J6" s="11"/>
      <c r="K6" s="11"/>
      <c r="L6" s="11"/>
      <c r="M6" s="11"/>
      <c r="N6" s="11"/>
      <c r="O6" s="25"/>
    </row>
    <row r="7" spans="2:30" ht="16.5" x14ac:dyDescent="0.3">
      <c r="B7" s="282" t="s">
        <v>76</v>
      </c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</row>
    <row r="8" spans="2:30" ht="15" customHeight="1" x14ac:dyDescent="0.3">
      <c r="B8" s="282" t="s">
        <v>0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</row>
    <row r="9" spans="2:30" ht="15" customHeight="1" x14ac:dyDescent="0.3">
      <c r="B9" s="282" t="s">
        <v>20</v>
      </c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</row>
    <row r="10" spans="2:30" ht="15" customHeight="1" x14ac:dyDescent="0.3">
      <c r="B10" s="282" t="s">
        <v>236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</row>
    <row r="11" spans="2:30" ht="15" customHeight="1" x14ac:dyDescent="0.3">
      <c r="B11" s="323" t="s">
        <v>77</v>
      </c>
      <c r="C11" s="326" t="s">
        <v>78</v>
      </c>
      <c r="D11" s="326" t="s">
        <v>79</v>
      </c>
      <c r="E11" s="326" t="s">
        <v>80</v>
      </c>
      <c r="F11" s="329" t="s">
        <v>59</v>
      </c>
      <c r="G11" s="329"/>
      <c r="H11" s="329"/>
      <c r="I11" s="329"/>
      <c r="J11" s="329"/>
      <c r="K11" s="329"/>
      <c r="L11" s="329"/>
      <c r="M11" s="329"/>
      <c r="N11" s="330"/>
    </row>
    <row r="12" spans="2:30" ht="15" customHeight="1" x14ac:dyDescent="0.3">
      <c r="B12" s="324"/>
      <c r="C12" s="327"/>
      <c r="D12" s="327"/>
      <c r="E12" s="327"/>
      <c r="F12" s="327" t="s">
        <v>81</v>
      </c>
      <c r="G12" s="333" t="s">
        <v>64</v>
      </c>
      <c r="H12" s="333"/>
      <c r="I12" s="327" t="s">
        <v>81</v>
      </c>
      <c r="J12" s="333" t="s">
        <v>82</v>
      </c>
      <c r="K12" s="333"/>
      <c r="L12" s="327" t="s">
        <v>81</v>
      </c>
      <c r="M12" s="333" t="s">
        <v>83</v>
      </c>
      <c r="N12" s="334"/>
    </row>
    <row r="13" spans="2:30" ht="15" customHeight="1" x14ac:dyDescent="0.3">
      <c r="B13" s="325"/>
      <c r="C13" s="328"/>
      <c r="D13" s="328"/>
      <c r="E13" s="328"/>
      <c r="F13" s="328"/>
      <c r="G13" s="214" t="s">
        <v>84</v>
      </c>
      <c r="H13" s="214" t="s">
        <v>85</v>
      </c>
      <c r="I13" s="328"/>
      <c r="J13" s="214" t="s">
        <v>84</v>
      </c>
      <c r="K13" s="214" t="s">
        <v>85</v>
      </c>
      <c r="L13" s="328"/>
      <c r="M13" s="214" t="s">
        <v>84</v>
      </c>
      <c r="N13" s="215" t="s">
        <v>85</v>
      </c>
    </row>
    <row r="14" spans="2:30" ht="15" customHeight="1" x14ac:dyDescent="0.3">
      <c r="B14" s="14" t="s">
        <v>23</v>
      </c>
      <c r="C14" s="216">
        <f>F14+I14+L14</f>
        <v>376</v>
      </c>
      <c r="D14" s="216">
        <f>G14+J14+M14</f>
        <v>5</v>
      </c>
      <c r="E14" s="216">
        <f>H14+K14+N14</f>
        <v>371</v>
      </c>
      <c r="F14" s="216">
        <f>F18</f>
        <v>8</v>
      </c>
      <c r="G14" s="216">
        <f t="shared" ref="G14:N14" si="0">G18</f>
        <v>5</v>
      </c>
      <c r="H14" s="216">
        <f t="shared" si="0"/>
        <v>3</v>
      </c>
      <c r="I14" s="216">
        <f t="shared" si="0"/>
        <v>368</v>
      </c>
      <c r="J14" s="216">
        <f t="shared" si="0"/>
        <v>0</v>
      </c>
      <c r="K14" s="216">
        <f t="shared" si="0"/>
        <v>368</v>
      </c>
      <c r="L14" s="216">
        <f t="shared" si="0"/>
        <v>0</v>
      </c>
      <c r="M14" s="216">
        <f t="shared" si="0"/>
        <v>0</v>
      </c>
      <c r="N14" s="216">
        <f t="shared" si="0"/>
        <v>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2:30" x14ac:dyDescent="0.3">
      <c r="B15" s="83" t="s">
        <v>86</v>
      </c>
      <c r="C15" s="217">
        <f>C19</f>
        <v>75</v>
      </c>
      <c r="D15" s="217">
        <f t="shared" ref="D15:N17" si="1">D19</f>
        <v>2</v>
      </c>
      <c r="E15" s="217">
        <f t="shared" si="1"/>
        <v>73</v>
      </c>
      <c r="F15" s="217">
        <f t="shared" si="1"/>
        <v>4</v>
      </c>
      <c r="G15" s="217">
        <f t="shared" si="1"/>
        <v>2</v>
      </c>
      <c r="H15" s="217">
        <f t="shared" si="1"/>
        <v>2</v>
      </c>
      <c r="I15" s="217">
        <f t="shared" si="1"/>
        <v>71</v>
      </c>
      <c r="J15" s="217">
        <f t="shared" si="1"/>
        <v>0</v>
      </c>
      <c r="K15" s="217">
        <f t="shared" si="1"/>
        <v>71</v>
      </c>
      <c r="L15" s="217">
        <f t="shared" si="1"/>
        <v>0</v>
      </c>
      <c r="M15" s="217">
        <f t="shared" si="1"/>
        <v>0</v>
      </c>
      <c r="N15" s="217">
        <f t="shared" si="1"/>
        <v>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2:30" x14ac:dyDescent="0.3">
      <c r="B16" s="83" t="s">
        <v>87</v>
      </c>
      <c r="C16" s="217">
        <f t="shared" ref="C16:E17" si="2">C20</f>
        <v>76</v>
      </c>
      <c r="D16" s="217">
        <f t="shared" si="2"/>
        <v>0</v>
      </c>
      <c r="E16" s="217">
        <f t="shared" si="2"/>
        <v>76</v>
      </c>
      <c r="F16" s="217">
        <f t="shared" si="1"/>
        <v>0</v>
      </c>
      <c r="G16" s="217">
        <f t="shared" si="1"/>
        <v>0</v>
      </c>
      <c r="H16" s="217">
        <f t="shared" si="1"/>
        <v>0</v>
      </c>
      <c r="I16" s="217">
        <f t="shared" si="1"/>
        <v>76</v>
      </c>
      <c r="J16" s="217">
        <f t="shared" si="1"/>
        <v>0</v>
      </c>
      <c r="K16" s="217">
        <f t="shared" si="1"/>
        <v>76</v>
      </c>
      <c r="L16" s="217">
        <f t="shared" si="1"/>
        <v>0</v>
      </c>
      <c r="M16" s="217">
        <f t="shared" si="1"/>
        <v>0</v>
      </c>
      <c r="N16" s="217">
        <f t="shared" si="1"/>
        <v>0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2:30" x14ac:dyDescent="0.3">
      <c r="B17" s="83" t="s">
        <v>88</v>
      </c>
      <c r="C17" s="217">
        <f t="shared" si="2"/>
        <v>225</v>
      </c>
      <c r="D17" s="217">
        <f t="shared" si="2"/>
        <v>3</v>
      </c>
      <c r="E17" s="217">
        <f t="shared" si="2"/>
        <v>222</v>
      </c>
      <c r="F17" s="217">
        <f t="shared" si="1"/>
        <v>4</v>
      </c>
      <c r="G17" s="217">
        <f t="shared" si="1"/>
        <v>3</v>
      </c>
      <c r="H17" s="217">
        <f t="shared" si="1"/>
        <v>1</v>
      </c>
      <c r="I17" s="217">
        <f t="shared" si="1"/>
        <v>221</v>
      </c>
      <c r="J17" s="217">
        <f t="shared" si="1"/>
        <v>0</v>
      </c>
      <c r="K17" s="217">
        <f t="shared" si="1"/>
        <v>221</v>
      </c>
      <c r="L17" s="217">
        <f t="shared" si="1"/>
        <v>0</v>
      </c>
      <c r="M17" s="217">
        <f t="shared" si="1"/>
        <v>0</v>
      </c>
      <c r="N17" s="217">
        <f t="shared" si="1"/>
        <v>0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2:30" x14ac:dyDescent="0.3">
      <c r="B18" s="14" t="s">
        <v>23</v>
      </c>
      <c r="C18" s="216">
        <f t="shared" ref="C18:E21" si="3">F18+I18+L18</f>
        <v>376</v>
      </c>
      <c r="D18" s="216">
        <f t="shared" si="3"/>
        <v>5</v>
      </c>
      <c r="E18" s="216">
        <f t="shared" si="3"/>
        <v>371</v>
      </c>
      <c r="F18" s="216">
        <f>SUM(F19:F21)</f>
        <v>8</v>
      </c>
      <c r="G18" s="216">
        <f>SUM(G19:G21)</f>
        <v>5</v>
      </c>
      <c r="H18" s="216">
        <f t="shared" ref="H18:N18" si="4">SUM(H19:H21)</f>
        <v>3</v>
      </c>
      <c r="I18" s="216">
        <f>SUM(I19:I21)</f>
        <v>368</v>
      </c>
      <c r="J18" s="216">
        <f t="shared" si="4"/>
        <v>0</v>
      </c>
      <c r="K18" s="216">
        <f t="shared" si="4"/>
        <v>368</v>
      </c>
      <c r="L18" s="216">
        <f>SUM(L19:L21)</f>
        <v>0</v>
      </c>
      <c r="M18" s="216">
        <f t="shared" si="4"/>
        <v>0</v>
      </c>
      <c r="N18" s="218">
        <f t="shared" si="4"/>
        <v>0</v>
      </c>
      <c r="P18" s="17"/>
      <c r="S18" s="17"/>
      <c r="V18" s="17"/>
      <c r="Y18" s="17"/>
      <c r="AB18" s="17"/>
      <c r="AC18" s="17"/>
      <c r="AD18" s="17"/>
    </row>
    <row r="19" spans="2:30" x14ac:dyDescent="0.3">
      <c r="B19" s="18" t="s">
        <v>86</v>
      </c>
      <c r="C19" s="219">
        <f t="shared" si="3"/>
        <v>75</v>
      </c>
      <c r="D19" s="219">
        <f t="shared" si="3"/>
        <v>2</v>
      </c>
      <c r="E19" s="219">
        <f t="shared" si="3"/>
        <v>73</v>
      </c>
      <c r="F19" s="28">
        <f>G19+H19</f>
        <v>4</v>
      </c>
      <c r="G19" s="19">
        <v>2</v>
      </c>
      <c r="H19" s="19">
        <v>2</v>
      </c>
      <c r="I19" s="28">
        <f>J19+K19</f>
        <v>71</v>
      </c>
      <c r="J19" s="19">
        <v>0</v>
      </c>
      <c r="K19" s="19">
        <v>71</v>
      </c>
      <c r="L19" s="28">
        <f>M19+N19</f>
        <v>0</v>
      </c>
      <c r="M19" s="19">
        <v>0</v>
      </c>
      <c r="N19" s="20">
        <v>0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2:30" x14ac:dyDescent="0.3">
      <c r="B20" s="18" t="s">
        <v>87</v>
      </c>
      <c r="C20" s="219">
        <f t="shared" si="3"/>
        <v>76</v>
      </c>
      <c r="D20" s="219">
        <f t="shared" si="3"/>
        <v>0</v>
      </c>
      <c r="E20" s="219">
        <f t="shared" si="3"/>
        <v>76</v>
      </c>
      <c r="F20" s="28">
        <f t="shared" ref="F20:F21" si="5">G20+H20</f>
        <v>0</v>
      </c>
      <c r="G20" s="19">
        <v>0</v>
      </c>
      <c r="H20" s="19">
        <v>0</v>
      </c>
      <c r="I20" s="28">
        <f t="shared" ref="I20:I21" si="6">J20+K20</f>
        <v>76</v>
      </c>
      <c r="J20" s="19">
        <v>0</v>
      </c>
      <c r="K20" s="19">
        <v>76</v>
      </c>
      <c r="L20" s="28">
        <f t="shared" ref="L20:L21" si="7">M20+N20</f>
        <v>0</v>
      </c>
      <c r="M20" s="19">
        <v>0</v>
      </c>
      <c r="N20" s="20">
        <v>0</v>
      </c>
      <c r="P20" s="17"/>
      <c r="S20" s="17"/>
      <c r="V20" s="17"/>
      <c r="Y20" s="17"/>
      <c r="AB20" s="17"/>
      <c r="AC20" s="17"/>
      <c r="AD20" s="17"/>
    </row>
    <row r="21" spans="2:30" x14ac:dyDescent="0.3">
      <c r="B21" s="18" t="s">
        <v>88</v>
      </c>
      <c r="C21" s="219">
        <f t="shared" si="3"/>
        <v>225</v>
      </c>
      <c r="D21" s="219">
        <f t="shared" si="3"/>
        <v>3</v>
      </c>
      <c r="E21" s="219">
        <f t="shared" si="3"/>
        <v>222</v>
      </c>
      <c r="F21" s="28">
        <f t="shared" si="5"/>
        <v>4</v>
      </c>
      <c r="G21" s="19">
        <v>3</v>
      </c>
      <c r="H21" s="19">
        <v>1</v>
      </c>
      <c r="I21" s="28">
        <f t="shared" si="6"/>
        <v>221</v>
      </c>
      <c r="J21" s="19">
        <v>0</v>
      </c>
      <c r="K21" s="19">
        <v>221</v>
      </c>
      <c r="L21" s="28">
        <f t="shared" si="7"/>
        <v>0</v>
      </c>
      <c r="M21" s="19">
        <v>0</v>
      </c>
      <c r="N21" s="20">
        <v>0</v>
      </c>
      <c r="P21" s="17"/>
      <c r="S21" s="17"/>
      <c r="V21" s="17"/>
      <c r="Y21" s="17"/>
      <c r="AB21" s="17"/>
      <c r="AC21" s="17"/>
      <c r="AD21" s="17"/>
    </row>
    <row r="22" spans="2:30" ht="33.75" customHeight="1" x14ac:dyDescent="0.3">
      <c r="B22" s="335" t="s">
        <v>221</v>
      </c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</row>
    <row r="23" spans="2:30" ht="40.5" customHeight="1" x14ac:dyDescent="0.3">
      <c r="B23" s="331" t="s">
        <v>96</v>
      </c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</row>
    <row r="24" spans="2:30" x14ac:dyDescent="0.3">
      <c r="B24" s="220" t="s">
        <v>204</v>
      </c>
      <c r="C24" s="221"/>
      <c r="D24" s="10"/>
    </row>
    <row r="25" spans="2:30" x14ac:dyDescent="0.3"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</row>
    <row r="46" spans="3:28" s="211" customFormat="1" x14ac:dyDescent="0.3">
      <c r="C46" s="22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3:28" x14ac:dyDescent="0.3">
      <c r="C47" s="221" t="s">
        <v>204</v>
      </c>
    </row>
  </sheetData>
  <mergeCells count="18">
    <mergeCell ref="B23:N23"/>
    <mergeCell ref="B25:N25"/>
    <mergeCell ref="G12:H12"/>
    <mergeCell ref="I12:I13"/>
    <mergeCell ref="J12:K12"/>
    <mergeCell ref="L12:L13"/>
    <mergeCell ref="M12:N12"/>
    <mergeCell ref="B22:N22"/>
    <mergeCell ref="B7:N7"/>
    <mergeCell ref="B8:N8"/>
    <mergeCell ref="B9:N9"/>
    <mergeCell ref="B10:N10"/>
    <mergeCell ref="B11:B13"/>
    <mergeCell ref="C11:C13"/>
    <mergeCell ref="D11:D13"/>
    <mergeCell ref="E11:E13"/>
    <mergeCell ref="F11:N11"/>
    <mergeCell ref="F12:F13"/>
  </mergeCells>
  <dataValidations count="1">
    <dataValidation type="list" allowBlank="1" showInputMessage="1" showErrorMessage="1" sqref="T8" xr:uid="{A1CCC84A-347F-4B18-A2EB-E830A5102295}">
      <formula1>"Evaluación Planes ARS Autogestión,Evaluación Planes ARS Privadas,Evaluación Planes ARS Públicas"</formula1>
    </dataValidation>
  </dataValidations>
  <printOptions horizontalCentered="1"/>
  <pageMargins left="0.11811023622047245" right="0.11811023622047245" top="0.15748031496062992" bottom="0.15748031496062992" header="0.31496062992125984" footer="0.31496062992125984"/>
  <pageSetup scale="62" orientation="landscape" r:id="rId1"/>
  <colBreaks count="1" manualBreakCount="1">
    <brk id="14" max="51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B3182-2978-41F5-941E-C7B346CC2368}">
  <dimension ref="B1:M44"/>
  <sheetViews>
    <sheetView showGridLines="0" view="pageBreakPreview" topLeftCell="A7" zoomScale="98" zoomScaleNormal="98" zoomScaleSheetLayoutView="98" workbookViewId="0">
      <selection sqref="A1:G44"/>
    </sheetView>
  </sheetViews>
  <sheetFormatPr baseColWidth="10" defaultRowHeight="15.75" x14ac:dyDescent="0.3"/>
  <cols>
    <col min="1" max="1" width="0.85546875" style="10" customWidth="1"/>
    <col min="2" max="2" width="32.42578125" style="10" customWidth="1"/>
    <col min="3" max="3" width="16.85546875" style="10" customWidth="1"/>
    <col min="4" max="4" width="15.5703125" style="10" customWidth="1"/>
    <col min="5" max="5" width="22.7109375" style="10" customWidth="1"/>
    <col min="6" max="6" width="20.140625" style="10" customWidth="1"/>
    <col min="7" max="7" width="4" style="10" customWidth="1"/>
    <col min="8" max="16384" width="11.42578125" style="10"/>
  </cols>
  <sheetData>
    <row r="1" spans="2:13" ht="3.75" customHeight="1" x14ac:dyDescent="0.3"/>
    <row r="2" spans="2:13" x14ac:dyDescent="0.3">
      <c r="B2" s="11"/>
      <c r="C2" s="11"/>
      <c r="D2" s="11"/>
      <c r="E2" s="11"/>
      <c r="F2" s="11"/>
      <c r="G2" s="13"/>
    </row>
    <row r="3" spans="2:13" x14ac:dyDescent="0.3">
      <c r="B3" s="11"/>
      <c r="C3" s="11"/>
      <c r="D3" s="11"/>
      <c r="E3" s="11"/>
      <c r="F3" s="11"/>
      <c r="G3" s="13"/>
    </row>
    <row r="4" spans="2:13" x14ac:dyDescent="0.3">
      <c r="B4" s="11"/>
      <c r="C4" s="11"/>
      <c r="D4" s="11"/>
      <c r="E4" s="11"/>
      <c r="F4" s="11"/>
      <c r="G4" s="13"/>
    </row>
    <row r="5" spans="2:13" x14ac:dyDescent="0.3">
      <c r="B5" s="11"/>
      <c r="C5" s="11"/>
      <c r="D5" s="11"/>
      <c r="E5" s="11"/>
      <c r="F5" s="11"/>
      <c r="G5" s="13"/>
    </row>
    <row r="6" spans="2:13" x14ac:dyDescent="0.3">
      <c r="B6" s="11"/>
      <c r="C6" s="11"/>
      <c r="D6" s="11"/>
      <c r="E6" s="11"/>
      <c r="F6" s="11"/>
      <c r="G6" s="13"/>
    </row>
    <row r="7" spans="2:13" ht="16.5" x14ac:dyDescent="0.3">
      <c r="B7" s="282" t="s">
        <v>89</v>
      </c>
      <c r="C7" s="282"/>
      <c r="D7" s="282"/>
      <c r="E7" s="282"/>
      <c r="F7" s="282"/>
      <c r="G7" s="84"/>
      <c r="H7" s="84"/>
    </row>
    <row r="8" spans="2:13" ht="15" customHeight="1" x14ac:dyDescent="0.3">
      <c r="B8" s="308" t="s">
        <v>0</v>
      </c>
      <c r="C8" s="308"/>
      <c r="D8" s="308"/>
      <c r="E8" s="308"/>
      <c r="F8" s="308"/>
      <c r="G8" s="85"/>
      <c r="H8" s="85"/>
      <c r="I8" s="85"/>
    </row>
    <row r="9" spans="2:13" ht="15" customHeight="1" x14ac:dyDescent="0.3">
      <c r="B9" s="308" t="s">
        <v>22</v>
      </c>
      <c r="C9" s="308"/>
      <c r="D9" s="308"/>
      <c r="E9" s="308"/>
      <c r="F9" s="308"/>
      <c r="G9" s="85"/>
      <c r="H9" s="85"/>
      <c r="I9" s="85"/>
    </row>
    <row r="10" spans="2:13" ht="15" customHeight="1" x14ac:dyDescent="0.3">
      <c r="B10" s="308" t="s">
        <v>236</v>
      </c>
      <c r="C10" s="308"/>
      <c r="D10" s="308"/>
      <c r="E10" s="308"/>
      <c r="F10" s="308"/>
      <c r="G10" s="85"/>
      <c r="H10" s="85"/>
      <c r="I10" s="85"/>
    </row>
    <row r="11" spans="2:13" ht="15" customHeight="1" x14ac:dyDescent="0.3">
      <c r="B11" s="338" t="s">
        <v>77</v>
      </c>
      <c r="C11" s="341" t="s">
        <v>78</v>
      </c>
      <c r="D11" s="341" t="s">
        <v>84</v>
      </c>
      <c r="E11" s="344" t="s">
        <v>85</v>
      </c>
      <c r="F11" s="345"/>
    </row>
    <row r="12" spans="2:13" ht="15.75" customHeight="1" x14ac:dyDescent="0.3">
      <c r="B12" s="339"/>
      <c r="C12" s="342"/>
      <c r="D12" s="342"/>
      <c r="E12" s="346" t="s">
        <v>90</v>
      </c>
      <c r="F12" s="348" t="s">
        <v>91</v>
      </c>
    </row>
    <row r="13" spans="2:13" x14ac:dyDescent="0.3">
      <c r="B13" s="340"/>
      <c r="C13" s="343"/>
      <c r="D13" s="343"/>
      <c r="E13" s="347"/>
      <c r="F13" s="349"/>
    </row>
    <row r="14" spans="2:13" x14ac:dyDescent="0.3">
      <c r="B14" s="14" t="s">
        <v>228</v>
      </c>
      <c r="C14" s="15">
        <f>C15+C16 +C17</f>
        <v>376</v>
      </c>
      <c r="D14" s="15">
        <f>D15+D16 +D17</f>
        <v>5</v>
      </c>
      <c r="E14" s="15">
        <f t="shared" ref="E14:F14" si="0">E15+E16 +E17</f>
        <v>8</v>
      </c>
      <c r="F14" s="15">
        <f t="shared" si="0"/>
        <v>363</v>
      </c>
      <c r="H14" s="17"/>
      <c r="I14" s="17"/>
      <c r="J14" s="17"/>
      <c r="K14" s="17"/>
      <c r="L14" s="17"/>
      <c r="M14" s="17"/>
    </row>
    <row r="15" spans="2:13" x14ac:dyDescent="0.3">
      <c r="B15" s="83" t="s">
        <v>86</v>
      </c>
      <c r="C15" s="28">
        <f>C19</f>
        <v>75</v>
      </c>
      <c r="D15" s="28">
        <f t="shared" ref="D15:F15" si="1">D19</f>
        <v>2</v>
      </c>
      <c r="E15" s="28">
        <f t="shared" si="1"/>
        <v>4</v>
      </c>
      <c r="F15" s="28">
        <f t="shared" si="1"/>
        <v>69</v>
      </c>
      <c r="I15" s="17"/>
      <c r="J15" s="17"/>
      <c r="K15" s="17"/>
      <c r="L15" s="17"/>
      <c r="M15" s="17"/>
    </row>
    <row r="16" spans="2:13" x14ac:dyDescent="0.3">
      <c r="B16" s="83" t="s">
        <v>87</v>
      </c>
      <c r="C16" s="28">
        <f t="shared" ref="C16:F17" si="2">C20</f>
        <v>76</v>
      </c>
      <c r="D16" s="28">
        <f t="shared" si="2"/>
        <v>0</v>
      </c>
      <c r="E16" s="28">
        <f t="shared" si="2"/>
        <v>0</v>
      </c>
      <c r="F16" s="28">
        <f t="shared" si="2"/>
        <v>76</v>
      </c>
      <c r="I16" s="17"/>
      <c r="J16" s="17"/>
      <c r="K16" s="17"/>
      <c r="L16" s="17"/>
      <c r="M16" s="17"/>
    </row>
    <row r="17" spans="2:13" x14ac:dyDescent="0.3">
      <c r="B17" s="83" t="s">
        <v>88</v>
      </c>
      <c r="C17" s="28">
        <f t="shared" si="2"/>
        <v>225</v>
      </c>
      <c r="D17" s="28">
        <f t="shared" si="2"/>
        <v>3</v>
      </c>
      <c r="E17" s="28">
        <f t="shared" si="2"/>
        <v>4</v>
      </c>
      <c r="F17" s="28">
        <f t="shared" si="2"/>
        <v>218</v>
      </c>
      <c r="I17" s="17"/>
      <c r="J17" s="17"/>
      <c r="K17" s="17"/>
      <c r="L17" s="17"/>
      <c r="M17" s="17"/>
    </row>
    <row r="18" spans="2:13" x14ac:dyDescent="0.3">
      <c r="B18" s="14" t="s">
        <v>23</v>
      </c>
      <c r="C18" s="15">
        <f t="shared" ref="C18:C20" si="3">+SUM(D18:F18)</f>
        <v>376</v>
      </c>
      <c r="D18" s="15">
        <f>SUM(D19:D21)</f>
        <v>5</v>
      </c>
      <c r="E18" s="15">
        <f>SUM(E19:E21)</f>
        <v>8</v>
      </c>
      <c r="F18" s="16">
        <f>SUM(F19:F21)</f>
        <v>363</v>
      </c>
      <c r="H18" s="17"/>
      <c r="I18" s="17"/>
      <c r="J18" s="17"/>
      <c r="K18" s="17"/>
      <c r="L18" s="17"/>
      <c r="M18" s="17"/>
    </row>
    <row r="19" spans="2:13" x14ac:dyDescent="0.3">
      <c r="B19" s="18" t="s">
        <v>86</v>
      </c>
      <c r="C19" s="28">
        <f>+SUM(D19:F19)</f>
        <v>75</v>
      </c>
      <c r="D19" s="86">
        <v>2</v>
      </c>
      <c r="E19" s="86">
        <v>4</v>
      </c>
      <c r="F19" s="87">
        <v>69</v>
      </c>
      <c r="I19" s="17"/>
      <c r="M19" s="17"/>
    </row>
    <row r="20" spans="2:13" x14ac:dyDescent="0.3">
      <c r="B20" s="18" t="s">
        <v>87</v>
      </c>
      <c r="C20" s="28">
        <f t="shared" si="3"/>
        <v>76</v>
      </c>
      <c r="D20" s="86">
        <v>0</v>
      </c>
      <c r="E20" s="86">
        <v>0</v>
      </c>
      <c r="F20" s="87">
        <v>76</v>
      </c>
      <c r="I20" s="17"/>
      <c r="M20" s="17"/>
    </row>
    <row r="21" spans="2:13" x14ac:dyDescent="0.3">
      <c r="B21" s="18" t="s">
        <v>88</v>
      </c>
      <c r="C21" s="28">
        <f>+SUM(D21:F21)</f>
        <v>225</v>
      </c>
      <c r="D21" s="86">
        <v>3</v>
      </c>
      <c r="E21" s="86">
        <v>4</v>
      </c>
      <c r="F21" s="87">
        <v>218</v>
      </c>
      <c r="I21" s="17"/>
      <c r="M21" s="17"/>
    </row>
    <row r="22" spans="2:13" ht="38.25" customHeight="1" x14ac:dyDescent="0.3">
      <c r="B22" s="336" t="s">
        <v>205</v>
      </c>
      <c r="C22" s="336"/>
      <c r="D22" s="336"/>
      <c r="E22" s="336"/>
      <c r="F22" s="336"/>
    </row>
    <row r="23" spans="2:13" ht="36.75" customHeight="1" x14ac:dyDescent="0.3">
      <c r="B23" s="337" t="s">
        <v>206</v>
      </c>
      <c r="C23" s="337"/>
      <c r="D23" s="337"/>
      <c r="E23" s="337"/>
      <c r="F23" s="337"/>
    </row>
    <row r="24" spans="2:13" ht="26.25" customHeight="1" x14ac:dyDescent="0.3">
      <c r="B24" s="337" t="s">
        <v>92</v>
      </c>
      <c r="C24" s="337"/>
      <c r="D24" s="337"/>
      <c r="E24" s="337"/>
      <c r="F24" s="337"/>
    </row>
    <row r="25" spans="2:13" x14ac:dyDescent="0.3">
      <c r="B25" s="93" t="s">
        <v>204</v>
      </c>
      <c r="C25" s="88"/>
      <c r="D25" s="88"/>
      <c r="E25" s="88"/>
      <c r="F25" s="88"/>
    </row>
    <row r="44" spans="2:2" x14ac:dyDescent="0.3">
      <c r="B44" s="88" t="s">
        <v>207</v>
      </c>
    </row>
  </sheetData>
  <mergeCells count="13">
    <mergeCell ref="B22:F22"/>
    <mergeCell ref="B23:F23"/>
    <mergeCell ref="B24:F24"/>
    <mergeCell ref="B7:F7"/>
    <mergeCell ref="B8:F8"/>
    <mergeCell ref="B9:F9"/>
    <mergeCell ref="B10:F10"/>
    <mergeCell ref="B11:B13"/>
    <mergeCell ref="C11:C13"/>
    <mergeCell ref="D11:D13"/>
    <mergeCell ref="E11:F11"/>
    <mergeCell ref="E12:E13"/>
    <mergeCell ref="F12:F13"/>
  </mergeCells>
  <printOptions horizontalCentered="1"/>
  <pageMargins left="0.15748031496062992" right="0.15748031496062992" top="0.74803149606299213" bottom="0.15748031496062992" header="0.31496062992125984" footer="0.31496062992125984"/>
  <pageSetup scale="77" orientation="portrait" r:id="rId1"/>
  <colBreaks count="1" manualBreakCount="1">
    <brk id="7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976E9-E4BF-484C-8D2E-7698CACE26BA}">
  <dimension ref="B1:J52"/>
  <sheetViews>
    <sheetView showGridLines="0" view="pageBreakPreview" zoomScale="90" zoomScaleNormal="90" zoomScaleSheetLayoutView="90" workbookViewId="0">
      <selection sqref="A1:D52"/>
    </sheetView>
  </sheetViews>
  <sheetFormatPr baseColWidth="10" defaultRowHeight="15.75" x14ac:dyDescent="0.3"/>
  <cols>
    <col min="1" max="1" width="0.85546875" style="10" customWidth="1"/>
    <col min="2" max="2" width="25.28515625" style="10" customWidth="1"/>
    <col min="3" max="3" width="34" style="10" customWidth="1"/>
    <col min="4" max="4" width="34.140625" style="10" customWidth="1"/>
    <col min="5" max="5" width="11.42578125" style="10"/>
    <col min="6" max="6" width="3.5703125" style="10" customWidth="1"/>
    <col min="7" max="7" width="18.7109375" style="10" customWidth="1"/>
    <col min="8" max="9" width="11.42578125" style="10" customWidth="1"/>
    <col min="10" max="16384" width="11.42578125" style="10"/>
  </cols>
  <sheetData>
    <row r="1" spans="2:10" ht="3.75" customHeight="1" x14ac:dyDescent="0.3"/>
    <row r="2" spans="2:10" x14ac:dyDescent="0.3">
      <c r="B2" s="11"/>
      <c r="C2" s="11"/>
      <c r="D2" s="11"/>
      <c r="E2" s="25"/>
    </row>
    <row r="3" spans="2:10" x14ac:dyDescent="0.3">
      <c r="B3" s="11"/>
      <c r="C3" s="11"/>
      <c r="D3" s="11"/>
    </row>
    <row r="4" spans="2:10" x14ac:dyDescent="0.3">
      <c r="B4" s="11"/>
      <c r="C4" s="11"/>
      <c r="D4" s="11"/>
    </row>
    <row r="5" spans="2:10" x14ac:dyDescent="0.3">
      <c r="B5" s="12"/>
      <c r="C5" s="11"/>
      <c r="D5" s="11"/>
    </row>
    <row r="6" spans="2:10" x14ac:dyDescent="0.3">
      <c r="B6" s="12"/>
      <c r="C6" s="11"/>
      <c r="D6" s="11"/>
    </row>
    <row r="7" spans="2:10" ht="16.5" x14ac:dyDescent="0.3">
      <c r="B7" s="282" t="s">
        <v>133</v>
      </c>
      <c r="C7" s="282"/>
      <c r="D7" s="282"/>
    </row>
    <row r="8" spans="2:10" ht="15" customHeight="1" x14ac:dyDescent="0.3">
      <c r="B8" s="282" t="s">
        <v>0</v>
      </c>
      <c r="C8" s="282"/>
      <c r="D8" s="282"/>
    </row>
    <row r="9" spans="2:10" ht="15" customHeight="1" x14ac:dyDescent="0.3">
      <c r="B9" s="282" t="s">
        <v>134</v>
      </c>
      <c r="C9" s="282"/>
      <c r="D9" s="282"/>
    </row>
    <row r="10" spans="2:10" ht="15" customHeight="1" x14ac:dyDescent="0.3">
      <c r="B10" s="282" t="s">
        <v>231</v>
      </c>
      <c r="C10" s="282"/>
      <c r="D10" s="282"/>
    </row>
    <row r="11" spans="2:10" ht="16.5" x14ac:dyDescent="0.3">
      <c r="B11" s="160" t="s">
        <v>135</v>
      </c>
      <c r="C11" s="36" t="s">
        <v>136</v>
      </c>
      <c r="D11" s="37" t="s">
        <v>137</v>
      </c>
    </row>
    <row r="12" spans="2:10" x14ac:dyDescent="0.3">
      <c r="B12" s="222" t="s">
        <v>1</v>
      </c>
      <c r="C12" s="223">
        <f>+C16+C28+C20</f>
        <v>94326</v>
      </c>
      <c r="D12" s="224">
        <f>+D16+D28+D20</f>
        <v>2529412239.0399995</v>
      </c>
      <c r="E12" s="17"/>
      <c r="F12" s="17"/>
      <c r="G12" s="17"/>
      <c r="H12" s="17"/>
    </row>
    <row r="13" spans="2:10" x14ac:dyDescent="0.3">
      <c r="B13" s="225" t="s">
        <v>138</v>
      </c>
      <c r="C13" s="226">
        <f t="shared" ref="C13:D15" si="0">+C17+C21+C29</f>
        <v>58467</v>
      </c>
      <c r="D13" s="227">
        <f t="shared" si="0"/>
        <v>525149799.67999995</v>
      </c>
      <c r="E13" s="17"/>
      <c r="F13" s="17"/>
      <c r="G13" s="17"/>
      <c r="H13" s="17"/>
    </row>
    <row r="14" spans="2:10" x14ac:dyDescent="0.3">
      <c r="B14" s="225" t="s">
        <v>139</v>
      </c>
      <c r="C14" s="226">
        <f t="shared" si="0"/>
        <v>15197</v>
      </c>
      <c r="D14" s="227">
        <f t="shared" si="0"/>
        <v>599473023.8599999</v>
      </c>
      <c r="E14" s="17"/>
      <c r="F14" s="17"/>
      <c r="G14" s="17"/>
      <c r="H14" s="17"/>
    </row>
    <row r="15" spans="2:10" x14ac:dyDescent="0.3">
      <c r="B15" s="225" t="s">
        <v>140</v>
      </c>
      <c r="C15" s="226">
        <f t="shared" si="0"/>
        <v>20662</v>
      </c>
      <c r="D15" s="227">
        <f t="shared" si="0"/>
        <v>1404789415.5</v>
      </c>
      <c r="E15" s="17"/>
      <c r="F15" s="17"/>
      <c r="G15" s="17"/>
      <c r="H15" s="17"/>
    </row>
    <row r="16" spans="2:10" x14ac:dyDescent="0.3">
      <c r="B16" s="228" t="s">
        <v>23</v>
      </c>
      <c r="C16" s="229">
        <f>+SUM(C17:C19)</f>
        <v>41334</v>
      </c>
      <c r="D16" s="230">
        <f>+SUM(D17:D19)</f>
        <v>1192246250.9699998</v>
      </c>
      <c r="I16" s="17"/>
      <c r="J16" s="17"/>
    </row>
    <row r="17" spans="2:10" x14ac:dyDescent="0.3">
      <c r="B17" s="231" t="s">
        <v>138</v>
      </c>
      <c r="C17" s="232">
        <v>24951</v>
      </c>
      <c r="D17" s="233">
        <v>227070161.38999999</v>
      </c>
    </row>
    <row r="18" spans="2:10" x14ac:dyDescent="0.3">
      <c r="B18" s="231" t="s">
        <v>139</v>
      </c>
      <c r="C18" s="232">
        <v>7392</v>
      </c>
      <c r="D18" s="233">
        <v>290529575.27999997</v>
      </c>
    </row>
    <row r="19" spans="2:10" x14ac:dyDescent="0.3">
      <c r="B19" s="231" t="s">
        <v>140</v>
      </c>
      <c r="C19" s="232">
        <v>8991</v>
      </c>
      <c r="D19" s="233">
        <v>674646514.29999995</v>
      </c>
    </row>
    <row r="20" spans="2:10" ht="18" x14ac:dyDescent="0.3">
      <c r="B20" s="228" t="s">
        <v>245</v>
      </c>
      <c r="C20" s="229">
        <f>+SUM(C21:C23)</f>
        <v>41334</v>
      </c>
      <c r="D20" s="230">
        <f>+SUM(D21:D23)</f>
        <v>1192246250.9699998</v>
      </c>
      <c r="I20" s="17"/>
      <c r="J20" s="17"/>
    </row>
    <row r="21" spans="2:10" x14ac:dyDescent="0.3">
      <c r="B21" s="231" t="s">
        <v>138</v>
      </c>
      <c r="C21" s="232">
        <v>24951</v>
      </c>
      <c r="D21" s="233">
        <v>227070161.38999999</v>
      </c>
    </row>
    <row r="22" spans="2:10" x14ac:dyDescent="0.3">
      <c r="B22" s="231" t="s">
        <v>139</v>
      </c>
      <c r="C22" s="232">
        <v>7392</v>
      </c>
      <c r="D22" s="233">
        <v>290529575.27999997</v>
      </c>
    </row>
    <row r="23" spans="2:10" x14ac:dyDescent="0.3">
      <c r="B23" s="231" t="s">
        <v>140</v>
      </c>
      <c r="C23" s="232">
        <v>8991</v>
      </c>
      <c r="D23" s="233">
        <v>674646514.29999995</v>
      </c>
    </row>
    <row r="24" spans="2:10" x14ac:dyDescent="0.3">
      <c r="B24" s="228" t="s">
        <v>232</v>
      </c>
      <c r="C24" s="229">
        <v>2877</v>
      </c>
      <c r="D24" s="230">
        <v>150562432.15000004</v>
      </c>
    </row>
    <row r="25" spans="2:10" x14ac:dyDescent="0.3">
      <c r="B25" s="231" t="s">
        <v>138</v>
      </c>
      <c r="C25" s="232">
        <v>0</v>
      </c>
      <c r="D25" s="233">
        <v>0</v>
      </c>
    </row>
    <row r="26" spans="2:10" x14ac:dyDescent="0.3">
      <c r="B26" s="231" t="s">
        <v>139</v>
      </c>
      <c r="C26" s="232">
        <v>2206</v>
      </c>
      <c r="D26" s="233">
        <v>93742124.040000096</v>
      </c>
    </row>
    <row r="27" spans="2:10" x14ac:dyDescent="0.3">
      <c r="B27" s="234" t="s">
        <v>140</v>
      </c>
      <c r="C27" s="235">
        <v>671</v>
      </c>
      <c r="D27" s="236">
        <v>56820308.109999925</v>
      </c>
    </row>
    <row r="28" spans="2:10" x14ac:dyDescent="0.3">
      <c r="B28" s="228" t="s">
        <v>225</v>
      </c>
      <c r="C28" s="229">
        <f>+C29+C30+C31</f>
        <v>11658</v>
      </c>
      <c r="D28" s="229">
        <f>+D29+D30+D31</f>
        <v>144919737.09999999</v>
      </c>
      <c r="I28" s="17"/>
      <c r="J28" s="17"/>
    </row>
    <row r="29" spans="2:10" x14ac:dyDescent="0.3">
      <c r="B29" s="231" t="s">
        <v>138</v>
      </c>
      <c r="C29" s="232">
        <v>8565</v>
      </c>
      <c r="D29" s="233">
        <v>71009476.900000006</v>
      </c>
    </row>
    <row r="30" spans="2:10" x14ac:dyDescent="0.3">
      <c r="B30" s="231" t="s">
        <v>139</v>
      </c>
      <c r="C30" s="232">
        <v>413</v>
      </c>
      <c r="D30" s="233">
        <v>18413873.300000001</v>
      </c>
    </row>
    <row r="31" spans="2:10" x14ac:dyDescent="0.3">
      <c r="B31" s="234" t="s">
        <v>140</v>
      </c>
      <c r="C31" s="235">
        <v>2680</v>
      </c>
      <c r="D31" s="236">
        <v>55496386.899999999</v>
      </c>
    </row>
    <row r="32" spans="2:10" x14ac:dyDescent="0.3">
      <c r="B32" s="237" t="s">
        <v>208</v>
      </c>
    </row>
    <row r="33" spans="2:6" x14ac:dyDescent="0.3">
      <c r="B33" s="314" t="s">
        <v>141</v>
      </c>
      <c r="C33" s="314"/>
      <c r="D33" s="314"/>
    </row>
    <row r="34" spans="2:6" x14ac:dyDescent="0.3">
      <c r="B34" s="98"/>
      <c r="C34" s="98"/>
      <c r="D34" s="98"/>
    </row>
    <row r="35" spans="2:6" x14ac:dyDescent="0.3">
      <c r="B35" s="238"/>
      <c r="C35" s="238"/>
      <c r="D35" s="238"/>
      <c r="E35" s="239"/>
    </row>
    <row r="36" spans="2:6" x14ac:dyDescent="0.3">
      <c r="B36" s="101"/>
      <c r="C36" s="240"/>
      <c r="D36" s="101"/>
      <c r="E36" s="239"/>
      <c r="F36" s="101"/>
    </row>
    <row r="37" spans="2:6" x14ac:dyDescent="0.3">
      <c r="B37" s="101"/>
      <c r="C37" s="101"/>
      <c r="D37" s="101"/>
      <c r="E37" s="239"/>
      <c r="F37" s="101"/>
    </row>
    <row r="38" spans="2:6" x14ac:dyDescent="0.3">
      <c r="B38" s="175"/>
      <c r="C38" s="175"/>
      <c r="D38" s="175"/>
      <c r="E38" s="239"/>
      <c r="F38" s="101"/>
    </row>
    <row r="39" spans="2:6" x14ac:dyDescent="0.3">
      <c r="B39" s="175"/>
      <c r="C39" s="175"/>
      <c r="D39" s="175"/>
      <c r="E39" s="239"/>
      <c r="F39" s="101"/>
    </row>
    <row r="40" spans="2:6" x14ac:dyDescent="0.3">
      <c r="B40" s="241" t="s">
        <v>142</v>
      </c>
      <c r="C40" s="241" t="s">
        <v>143</v>
      </c>
      <c r="D40" s="241" t="s">
        <v>144</v>
      </c>
      <c r="F40" s="101"/>
    </row>
    <row r="41" spans="2:6" x14ac:dyDescent="0.3">
      <c r="B41" s="242" t="s">
        <v>138</v>
      </c>
      <c r="C41" s="242">
        <f>C13/$C$12</f>
        <v>0.6198397048533808</v>
      </c>
      <c r="D41" s="242">
        <f>D13/$D$12</f>
        <v>0.20761732373024047</v>
      </c>
      <c r="F41" s="101"/>
    </row>
    <row r="42" spans="2:6" x14ac:dyDescent="0.3">
      <c r="B42" s="242" t="s">
        <v>139</v>
      </c>
      <c r="C42" s="242">
        <f>C14/$C$12</f>
        <v>0.16111146449547314</v>
      </c>
      <c r="D42" s="242">
        <f>D14/$D$12</f>
        <v>0.23700091847721941</v>
      </c>
      <c r="F42" s="101"/>
    </row>
    <row r="43" spans="2:6" x14ac:dyDescent="0.3">
      <c r="B43" s="242" t="s">
        <v>140</v>
      </c>
      <c r="C43" s="242">
        <f>C15/$C$12</f>
        <v>0.21904883065114603</v>
      </c>
      <c r="D43" s="242">
        <f>D15/$D$12</f>
        <v>0.55538175779254029</v>
      </c>
      <c r="F43" s="101"/>
    </row>
    <row r="44" spans="2:6" x14ac:dyDescent="0.3">
      <c r="B44" s="243"/>
      <c r="C44" s="175"/>
      <c r="D44" s="243"/>
      <c r="E44" s="244"/>
      <c r="F44" s="101"/>
    </row>
    <row r="45" spans="2:6" x14ac:dyDescent="0.3">
      <c r="B45" s="101"/>
      <c r="C45" s="101"/>
      <c r="D45" s="101"/>
      <c r="E45" s="239"/>
      <c r="F45" s="101"/>
    </row>
    <row r="46" spans="2:6" x14ac:dyDescent="0.3">
      <c r="B46" s="101"/>
      <c r="C46" s="101"/>
      <c r="D46" s="101"/>
      <c r="E46" s="239"/>
      <c r="F46" s="101"/>
    </row>
    <row r="47" spans="2:6" x14ac:dyDescent="0.3">
      <c r="B47" s="101"/>
      <c r="C47" s="101"/>
      <c r="D47" s="101"/>
      <c r="E47" s="239"/>
      <c r="F47" s="101"/>
    </row>
    <row r="48" spans="2:6" x14ac:dyDescent="0.3">
      <c r="B48" s="101"/>
      <c r="C48" s="101"/>
      <c r="D48" s="101"/>
      <c r="E48" s="239"/>
      <c r="F48" s="101"/>
    </row>
    <row r="49" spans="2:6" x14ac:dyDescent="0.3">
      <c r="B49" s="101"/>
      <c r="C49" s="101"/>
      <c r="D49" s="101"/>
      <c r="E49" s="239"/>
      <c r="F49" s="101"/>
    </row>
    <row r="50" spans="2:6" x14ac:dyDescent="0.3">
      <c r="B50" s="239"/>
      <c r="C50" s="239"/>
      <c r="D50" s="239"/>
      <c r="E50" s="239"/>
      <c r="F50" s="101"/>
    </row>
    <row r="51" spans="2:6" x14ac:dyDescent="0.3">
      <c r="B51" s="350" t="s">
        <v>145</v>
      </c>
      <c r="C51" s="350"/>
      <c r="D51" s="350"/>
      <c r="E51" s="239"/>
      <c r="F51" s="101"/>
    </row>
    <row r="52" spans="2:6" x14ac:dyDescent="0.3">
      <c r="E52" s="101"/>
      <c r="F52" s="101"/>
    </row>
  </sheetData>
  <mergeCells count="6">
    <mergeCell ref="B51:D51"/>
    <mergeCell ref="B7:D7"/>
    <mergeCell ref="B8:D8"/>
    <mergeCell ref="B9:D9"/>
    <mergeCell ref="B10:D10"/>
    <mergeCell ref="B33:D33"/>
  </mergeCells>
  <printOptions horizontalCentered="1"/>
  <pageMargins left="0.15748031496062992" right="0.15748031496062992" top="0.35433070866141736" bottom="0.15748031496062992" header="0.31496062992125984" footer="0.31496062992125984"/>
  <pageSetup scale="7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47C5E-FE65-4454-9D58-D10924719945}">
  <dimension ref="B1:H34"/>
  <sheetViews>
    <sheetView showGridLines="0" view="pageBreakPreview" zoomScale="90" zoomScaleNormal="90" zoomScaleSheetLayoutView="90" workbookViewId="0">
      <selection sqref="A1:E36"/>
    </sheetView>
  </sheetViews>
  <sheetFormatPr baseColWidth="10" defaultRowHeight="15.75" x14ac:dyDescent="0.3"/>
  <cols>
    <col min="1" max="1" width="1.140625" style="10" customWidth="1"/>
    <col min="2" max="2" width="29.28515625" style="10" customWidth="1"/>
    <col min="3" max="3" width="30.5703125" style="10" customWidth="1"/>
    <col min="4" max="4" width="21.140625" style="10" customWidth="1"/>
    <col min="5" max="5" width="20.85546875" style="10" customWidth="1"/>
    <col min="6" max="6" width="16" style="10" customWidth="1"/>
    <col min="7" max="16384" width="11.42578125" style="10"/>
  </cols>
  <sheetData>
    <row r="1" spans="2:8" ht="3.75" customHeight="1" x14ac:dyDescent="0.3"/>
    <row r="2" spans="2:8" x14ac:dyDescent="0.3">
      <c r="B2" s="11"/>
      <c r="C2" s="11"/>
      <c r="D2" s="11"/>
      <c r="E2" s="11"/>
      <c r="F2" s="25"/>
    </row>
    <row r="3" spans="2:8" x14ac:dyDescent="0.3">
      <c r="B3" s="11"/>
      <c r="C3" s="11"/>
      <c r="D3" s="11"/>
      <c r="E3" s="11"/>
      <c r="F3" s="13"/>
    </row>
    <row r="4" spans="2:8" x14ac:dyDescent="0.3">
      <c r="B4" s="11"/>
      <c r="C4" s="11"/>
      <c r="D4" s="11"/>
      <c r="E4" s="11"/>
      <c r="F4" s="13"/>
    </row>
    <row r="5" spans="2:8" x14ac:dyDescent="0.3">
      <c r="B5" s="11"/>
      <c r="C5" s="11"/>
      <c r="D5" s="11"/>
      <c r="E5" s="11"/>
      <c r="F5" s="13"/>
    </row>
    <row r="6" spans="2:8" x14ac:dyDescent="0.3">
      <c r="B6" s="11"/>
      <c r="C6" s="11"/>
      <c r="D6" s="11"/>
      <c r="E6" s="11"/>
      <c r="F6" s="13"/>
    </row>
    <row r="7" spans="2:8" ht="16.5" x14ac:dyDescent="0.3">
      <c r="B7" s="282" t="s">
        <v>146</v>
      </c>
      <c r="C7" s="282"/>
      <c r="D7" s="282"/>
      <c r="E7" s="282"/>
    </row>
    <row r="8" spans="2:8" ht="15" customHeight="1" x14ac:dyDescent="0.3">
      <c r="B8" s="282" t="s">
        <v>0</v>
      </c>
      <c r="C8" s="282"/>
      <c r="D8" s="282"/>
      <c r="E8" s="282"/>
    </row>
    <row r="9" spans="2:8" ht="15" customHeight="1" x14ac:dyDescent="0.3">
      <c r="B9" s="282" t="s">
        <v>147</v>
      </c>
      <c r="C9" s="282"/>
      <c r="D9" s="282"/>
      <c r="E9" s="282"/>
    </row>
    <row r="10" spans="2:8" ht="15" customHeight="1" x14ac:dyDescent="0.3">
      <c r="B10" s="282" t="s">
        <v>223</v>
      </c>
      <c r="C10" s="282"/>
      <c r="D10" s="282"/>
      <c r="E10" s="282"/>
    </row>
    <row r="11" spans="2:8" ht="16.5" x14ac:dyDescent="0.3">
      <c r="B11" s="26" t="s">
        <v>106</v>
      </c>
      <c r="C11" s="27" t="s">
        <v>1</v>
      </c>
      <c r="D11" s="44" t="s">
        <v>23</v>
      </c>
      <c r="E11" s="45" t="s">
        <v>118</v>
      </c>
    </row>
    <row r="12" spans="2:8" x14ac:dyDescent="0.3">
      <c r="B12" s="14" t="s">
        <v>1</v>
      </c>
      <c r="C12" s="15">
        <f>SUM(C13:C15)</f>
        <v>225</v>
      </c>
      <c r="D12" s="15">
        <f t="shared" ref="D12" si="0">SUM(D13:D15)</f>
        <v>94</v>
      </c>
      <c r="E12" s="16">
        <f>SUM(E13:E15)</f>
        <v>131</v>
      </c>
      <c r="F12" s="17"/>
      <c r="G12" s="17"/>
      <c r="H12" s="17"/>
    </row>
    <row r="13" spans="2:8" x14ac:dyDescent="0.3">
      <c r="B13" s="18" t="s">
        <v>140</v>
      </c>
      <c r="C13" s="46">
        <f>SUM(D13:E13)</f>
        <v>30</v>
      </c>
      <c r="D13" s="47">
        <v>20</v>
      </c>
      <c r="E13" s="48">
        <v>10</v>
      </c>
      <c r="F13" s="17"/>
      <c r="G13" s="17"/>
    </row>
    <row r="14" spans="2:8" x14ac:dyDescent="0.3">
      <c r="B14" s="18" t="s">
        <v>148</v>
      </c>
      <c r="C14" s="46">
        <f>SUM(D14:E14)</f>
        <v>3</v>
      </c>
      <c r="D14" s="47">
        <v>2</v>
      </c>
      <c r="E14" s="49">
        <v>1</v>
      </c>
      <c r="F14" s="17"/>
      <c r="G14" s="17"/>
    </row>
    <row r="15" spans="2:8" x14ac:dyDescent="0.3">
      <c r="B15" s="21" t="s">
        <v>138</v>
      </c>
      <c r="C15" s="50">
        <f>SUM(D15:E15)</f>
        <v>192</v>
      </c>
      <c r="D15" s="51">
        <v>72</v>
      </c>
      <c r="E15" s="52">
        <v>120</v>
      </c>
      <c r="F15" s="17"/>
      <c r="G15" s="17"/>
    </row>
    <row r="16" spans="2:8" x14ac:dyDescent="0.3">
      <c r="B16" s="97" t="s">
        <v>234</v>
      </c>
      <c r="C16" s="92"/>
      <c r="D16" s="92"/>
      <c r="E16" s="92"/>
    </row>
    <row r="17" spans="2:2" x14ac:dyDescent="0.3">
      <c r="B17" s="92" t="s">
        <v>149</v>
      </c>
    </row>
    <row r="34" spans="2:6" x14ac:dyDescent="0.3">
      <c r="B34" s="53" t="s">
        <v>209</v>
      </c>
      <c r="C34" s="53"/>
      <c r="D34" s="53"/>
      <c r="E34" s="53"/>
      <c r="F34" s="54"/>
    </row>
  </sheetData>
  <mergeCells count="4">
    <mergeCell ref="B7:E7"/>
    <mergeCell ref="B8:E8"/>
    <mergeCell ref="B9:E9"/>
    <mergeCell ref="B10:E10"/>
  </mergeCells>
  <printOptions horizontalCentered="1"/>
  <pageMargins left="0.15748031496062992" right="0.15748031496062992" top="0.74803149606299213" bottom="0.15748031496062992" header="0.31496062992125984" footer="0.31496062992125984"/>
  <pageSetup scale="101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FF861-39C7-408C-90C3-14C6FBA4FBF8}">
  <dimension ref="A1:I35"/>
  <sheetViews>
    <sheetView showGridLines="0" view="pageBreakPreview" zoomScale="80" zoomScaleNormal="80" zoomScaleSheetLayoutView="80" workbookViewId="0">
      <selection sqref="A1:E35"/>
    </sheetView>
  </sheetViews>
  <sheetFormatPr baseColWidth="10" defaultRowHeight="15.75" x14ac:dyDescent="0.3"/>
  <cols>
    <col min="1" max="1" width="16.5703125" style="10" customWidth="1"/>
    <col min="2" max="2" width="26" style="10" customWidth="1"/>
    <col min="3" max="3" width="20.5703125" style="10" customWidth="1"/>
    <col min="4" max="4" width="25.7109375" style="10" customWidth="1"/>
    <col min="5" max="5" width="15.85546875" style="10" customWidth="1"/>
    <col min="6" max="6" width="5.140625" style="10" customWidth="1"/>
    <col min="7" max="16384" width="11.42578125" style="10"/>
  </cols>
  <sheetData>
    <row r="1" spans="1:9" ht="3.75" customHeight="1" x14ac:dyDescent="0.3"/>
    <row r="2" spans="1:9" x14ac:dyDescent="0.3">
      <c r="A2" s="54"/>
      <c r="B2" s="54"/>
      <c r="C2" s="54"/>
      <c r="D2" s="54"/>
      <c r="E2" s="54"/>
    </row>
    <row r="3" spans="1:9" x14ac:dyDescent="0.3">
      <c r="A3" s="54"/>
      <c r="B3" s="54"/>
      <c r="C3" s="54"/>
      <c r="D3" s="54"/>
      <c r="E3" s="54"/>
    </row>
    <row r="4" spans="1:9" x14ac:dyDescent="0.3">
      <c r="A4" s="54"/>
      <c r="B4" s="54"/>
      <c r="C4" s="54"/>
      <c r="D4" s="54"/>
      <c r="E4" s="54"/>
    </row>
    <row r="5" spans="1:9" x14ac:dyDescent="0.3">
      <c r="A5" s="54"/>
      <c r="B5" s="54"/>
      <c r="C5" s="54"/>
      <c r="D5" s="54"/>
      <c r="E5" s="54"/>
    </row>
    <row r="6" spans="1:9" x14ac:dyDescent="0.3">
      <c r="A6" s="245"/>
      <c r="B6" s="245"/>
      <c r="C6" s="245"/>
      <c r="D6" s="245"/>
      <c r="E6" s="245"/>
    </row>
    <row r="7" spans="1:9" ht="16.5" x14ac:dyDescent="0.3">
      <c r="A7" s="282" t="s">
        <v>150</v>
      </c>
      <c r="B7" s="282"/>
      <c r="C7" s="282"/>
      <c r="D7" s="282"/>
      <c r="E7" s="282"/>
    </row>
    <row r="8" spans="1:9" ht="16.5" x14ac:dyDescent="0.3">
      <c r="A8" s="282" t="s">
        <v>0</v>
      </c>
      <c r="B8" s="282"/>
      <c r="C8" s="282"/>
      <c r="D8" s="282"/>
      <c r="E8" s="282"/>
    </row>
    <row r="9" spans="1:9" ht="16.5" x14ac:dyDescent="0.3">
      <c r="A9" s="316" t="s">
        <v>151</v>
      </c>
      <c r="B9" s="316"/>
      <c r="C9" s="316"/>
      <c r="D9" s="316"/>
      <c r="E9" s="316"/>
    </row>
    <row r="10" spans="1:9" ht="16.5" x14ac:dyDescent="0.3">
      <c r="A10" s="356" t="s">
        <v>233</v>
      </c>
      <c r="B10" s="356"/>
      <c r="C10" s="356"/>
      <c r="D10" s="356"/>
      <c r="E10" s="356"/>
    </row>
    <row r="11" spans="1:9" ht="16.5" x14ac:dyDescent="0.3">
      <c r="A11" s="357"/>
      <c r="B11" s="358"/>
      <c r="C11" s="77" t="s">
        <v>1</v>
      </c>
      <c r="D11" s="77" t="s">
        <v>23</v>
      </c>
      <c r="E11" s="74" t="s">
        <v>118</v>
      </c>
    </row>
    <row r="12" spans="1:9" x14ac:dyDescent="0.3">
      <c r="A12" s="359" t="s">
        <v>1</v>
      </c>
      <c r="B12" s="360"/>
      <c r="C12" s="246">
        <f>SUM(C13:C14)</f>
        <v>50501</v>
      </c>
      <c r="D12" s="246">
        <f t="shared" ref="D12:E12" si="0">SUM(D13:D14)</f>
        <v>29090</v>
      </c>
      <c r="E12" s="247">
        <f t="shared" si="0"/>
        <v>21411</v>
      </c>
      <c r="G12" s="17"/>
      <c r="H12" s="17"/>
      <c r="I12" s="17"/>
    </row>
    <row r="13" spans="1:9" x14ac:dyDescent="0.3">
      <c r="A13" s="351" t="s">
        <v>152</v>
      </c>
      <c r="B13" s="352"/>
      <c r="C13" s="248">
        <f>SUM(D13:E13)</f>
        <v>44722</v>
      </c>
      <c r="D13" s="249">
        <v>23868</v>
      </c>
      <c r="E13" s="250">
        <v>20854</v>
      </c>
      <c r="G13" s="17"/>
    </row>
    <row r="14" spans="1:9" x14ac:dyDescent="0.3">
      <c r="A14" s="353" t="s">
        <v>48</v>
      </c>
      <c r="B14" s="354"/>
      <c r="C14" s="251">
        <f>SUM(D14:E14)</f>
        <v>5779</v>
      </c>
      <c r="D14" s="252">
        <v>5222</v>
      </c>
      <c r="E14" s="253">
        <v>557</v>
      </c>
      <c r="G14" s="17"/>
    </row>
    <row r="15" spans="1:9" x14ac:dyDescent="0.3">
      <c r="A15" s="98" t="s">
        <v>234</v>
      </c>
      <c r="B15" s="98"/>
      <c r="C15" s="98"/>
    </row>
    <row r="16" spans="1:9" x14ac:dyDescent="0.3">
      <c r="A16" s="98" t="s">
        <v>149</v>
      </c>
    </row>
    <row r="17" spans="1:5" ht="15" customHeight="1" x14ac:dyDescent="0.3">
      <c r="A17" s="239"/>
      <c r="B17" s="254"/>
      <c r="C17" s="254"/>
      <c r="D17" s="254"/>
      <c r="E17" s="255"/>
    </row>
    <row r="18" spans="1:5" ht="15" customHeight="1" x14ac:dyDescent="0.3">
      <c r="B18" s="254"/>
      <c r="C18" s="254"/>
      <c r="D18" s="254"/>
    </row>
    <row r="19" spans="1:5" x14ac:dyDescent="0.3">
      <c r="A19" s="239"/>
    </row>
    <row r="22" spans="1:5" ht="15.75" customHeight="1" x14ac:dyDescent="0.3"/>
    <row r="35" spans="1:5" x14ac:dyDescent="0.3">
      <c r="A35" s="355" t="s">
        <v>153</v>
      </c>
      <c r="B35" s="355"/>
      <c r="C35" s="355"/>
      <c r="D35" s="355"/>
      <c r="E35" s="355"/>
    </row>
  </sheetData>
  <mergeCells count="9">
    <mergeCell ref="A13:B13"/>
    <mergeCell ref="A14:B14"/>
    <mergeCell ref="A35:E35"/>
    <mergeCell ref="A7:E7"/>
    <mergeCell ref="A8:E8"/>
    <mergeCell ref="A9:E9"/>
    <mergeCell ref="A10:E10"/>
    <mergeCell ref="A11:B11"/>
    <mergeCell ref="A12:B12"/>
  </mergeCells>
  <printOptions horizontalCentered="1"/>
  <pageMargins left="0.15748031496062992" right="0.15748031496062992" top="0.39370078740157483" bottom="0.15748031496062992" header="0.31496062992125984" footer="0.31496062992125984"/>
  <pageSetup paperSize="9" scale="10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E9341-493C-4F81-BC2D-F980846C22EE}">
  <dimension ref="A1:M33"/>
  <sheetViews>
    <sheetView showGridLines="0" view="pageBreakPreview" zoomScale="85" zoomScaleNormal="90" zoomScaleSheetLayoutView="85" workbookViewId="0"/>
  </sheetViews>
  <sheetFormatPr baseColWidth="10" defaultRowHeight="15.75" x14ac:dyDescent="0.3"/>
  <cols>
    <col min="1" max="1" width="0.85546875" style="10" customWidth="1"/>
    <col min="2" max="2" width="73.42578125" style="10" customWidth="1"/>
    <col min="3" max="3" width="29.7109375" style="10" customWidth="1"/>
    <col min="4" max="4" width="22.85546875" style="10" customWidth="1"/>
    <col min="5" max="5" width="3.42578125" style="10" customWidth="1"/>
    <col min="6" max="6" width="0.140625" style="10" customWidth="1"/>
    <col min="7" max="8" width="11.42578125" style="10" hidden="1" customWidth="1"/>
    <col min="9" max="16384" width="11.42578125" style="10"/>
  </cols>
  <sheetData>
    <row r="1" spans="1:13" ht="4.5" customHeight="1" x14ac:dyDescent="0.3"/>
    <row r="2" spans="1:13" x14ac:dyDescent="0.3">
      <c r="B2" s="11"/>
      <c r="C2" s="11"/>
      <c r="D2" s="11"/>
      <c r="E2" s="25"/>
    </row>
    <row r="3" spans="1:13" x14ac:dyDescent="0.3">
      <c r="B3" s="11"/>
      <c r="C3" s="11"/>
      <c r="D3" s="11"/>
    </row>
    <row r="4" spans="1:13" x14ac:dyDescent="0.3">
      <c r="B4" s="11"/>
      <c r="C4" s="11"/>
      <c r="D4" s="11"/>
    </row>
    <row r="5" spans="1:13" x14ac:dyDescent="0.3">
      <c r="B5" s="11"/>
      <c r="C5" s="11"/>
      <c r="D5" s="11"/>
    </row>
    <row r="6" spans="1:13" ht="25.5" customHeight="1" x14ac:dyDescent="0.3">
      <c r="B6" s="11"/>
      <c r="C6" s="11"/>
      <c r="D6" s="11"/>
    </row>
    <row r="7" spans="1:13" ht="16.5" x14ac:dyDescent="0.3">
      <c r="B7" s="282" t="s">
        <v>171</v>
      </c>
      <c r="C7" s="282"/>
      <c r="D7" s="282"/>
    </row>
    <row r="8" spans="1:13" ht="15" customHeight="1" x14ac:dyDescent="0.3">
      <c r="B8" s="282" t="s">
        <v>0</v>
      </c>
      <c r="C8" s="282"/>
      <c r="D8" s="282"/>
    </row>
    <row r="9" spans="1:13" ht="16.5" x14ac:dyDescent="0.3">
      <c r="B9" s="282" t="s">
        <v>172</v>
      </c>
      <c r="C9" s="282"/>
      <c r="D9" s="282"/>
    </row>
    <row r="10" spans="1:13" ht="16.5" x14ac:dyDescent="0.3">
      <c r="B10" s="282" t="s">
        <v>236</v>
      </c>
      <c r="C10" s="282"/>
      <c r="D10" s="282"/>
    </row>
    <row r="11" spans="1:13" ht="16.5" x14ac:dyDescent="0.3">
      <c r="A11" s="11"/>
      <c r="B11" s="26" t="s">
        <v>173</v>
      </c>
      <c r="C11" s="36" t="s">
        <v>1</v>
      </c>
      <c r="D11" s="37" t="s">
        <v>193</v>
      </c>
    </row>
    <row r="12" spans="1:13" x14ac:dyDescent="0.3">
      <c r="A12" s="11"/>
      <c r="B12" s="40" t="s">
        <v>110</v>
      </c>
      <c r="C12" s="31">
        <f>SUM(C13:C13)</f>
        <v>10</v>
      </c>
      <c r="D12" s="32">
        <f>SUM(D13:D13)</f>
        <v>10</v>
      </c>
      <c r="I12" s="17"/>
      <c r="J12" s="17"/>
      <c r="K12" s="17"/>
      <c r="L12" s="17"/>
      <c r="M12" s="17"/>
    </row>
    <row r="13" spans="1:13" x14ac:dyDescent="0.3">
      <c r="A13" s="188"/>
      <c r="B13" s="41" t="s">
        <v>201</v>
      </c>
      <c r="C13" s="42">
        <f>SUM(D13:D13)</f>
        <v>10</v>
      </c>
      <c r="D13" s="274">
        <v>10</v>
      </c>
      <c r="K13" s="17"/>
      <c r="M13" s="17"/>
    </row>
    <row r="14" spans="1:13" x14ac:dyDescent="0.3">
      <c r="B14" s="189" t="s">
        <v>234</v>
      </c>
      <c r="C14" s="189"/>
      <c r="D14" s="189"/>
    </row>
    <row r="15" spans="1:13" x14ac:dyDescent="0.3">
      <c r="B15" s="189" t="s">
        <v>242</v>
      </c>
    </row>
    <row r="31" spans="2:4" x14ac:dyDescent="0.3">
      <c r="B31" s="305"/>
      <c r="C31" s="305"/>
      <c r="D31" s="305"/>
    </row>
    <row r="33" spans="2:4" x14ac:dyDescent="0.3">
      <c r="B33" s="305" t="s">
        <v>215</v>
      </c>
      <c r="C33" s="305"/>
      <c r="D33" s="305"/>
    </row>
  </sheetData>
  <mergeCells count="6">
    <mergeCell ref="B33:D33"/>
    <mergeCell ref="B7:D7"/>
    <mergeCell ref="B8:D8"/>
    <mergeCell ref="B9:D9"/>
    <mergeCell ref="B10:D10"/>
    <mergeCell ref="B31:D31"/>
  </mergeCells>
  <printOptions horizontalCentered="1" verticalCentered="1"/>
  <pageMargins left="3.937007874015748E-2" right="3.937007874015748E-2" top="3.937007874015748E-2" bottom="3.937007874015748E-2" header="0.31496062992125984" footer="0.31496062992125984"/>
  <pageSetup scale="74" fitToWidth="0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C034B-401C-4328-9F57-EEB78B11AD7C}">
  <dimension ref="A1:J34"/>
  <sheetViews>
    <sheetView showGridLines="0" view="pageBreakPreview" topLeftCell="A10" zoomScaleNormal="85" zoomScaleSheetLayoutView="100" workbookViewId="0">
      <selection sqref="A1:F34"/>
    </sheetView>
  </sheetViews>
  <sheetFormatPr baseColWidth="10" defaultRowHeight="15.75" x14ac:dyDescent="0.3"/>
  <cols>
    <col min="1" max="1" width="0.5703125" style="10" customWidth="1"/>
    <col min="2" max="2" width="59.140625" style="10" customWidth="1"/>
    <col min="3" max="3" width="19.28515625" style="10" customWidth="1"/>
    <col min="4" max="4" width="22.140625" style="10" customWidth="1"/>
    <col min="5" max="5" width="2.7109375" style="10" customWidth="1"/>
    <col min="6" max="6" width="1.42578125" style="10" customWidth="1"/>
    <col min="7" max="16384" width="11.42578125" style="10"/>
  </cols>
  <sheetData>
    <row r="1" spans="2:10" ht="3" customHeight="1" x14ac:dyDescent="0.3"/>
    <row r="2" spans="2:10" x14ac:dyDescent="0.3">
      <c r="B2" s="11"/>
      <c r="C2" s="11"/>
      <c r="D2" s="11"/>
      <c r="E2" s="11"/>
    </row>
    <row r="3" spans="2:10" x14ac:dyDescent="0.3">
      <c r="B3" s="11"/>
      <c r="C3" s="11"/>
      <c r="D3" s="11"/>
      <c r="E3" s="11"/>
    </row>
    <row r="4" spans="2:10" x14ac:dyDescent="0.3">
      <c r="B4" s="11"/>
      <c r="C4" s="11"/>
      <c r="D4" s="11"/>
      <c r="E4" s="11"/>
    </row>
    <row r="5" spans="2:10" x14ac:dyDescent="0.3">
      <c r="B5" s="11"/>
      <c r="C5" s="11"/>
      <c r="D5" s="11"/>
      <c r="E5" s="11"/>
    </row>
    <row r="6" spans="2:10" x14ac:dyDescent="0.3">
      <c r="B6" s="11"/>
      <c r="C6" s="11"/>
      <c r="D6" s="11"/>
      <c r="E6" s="11"/>
    </row>
    <row r="7" spans="2:10" ht="16.5" x14ac:dyDescent="0.3">
      <c r="B7" s="282" t="s">
        <v>108</v>
      </c>
      <c r="C7" s="282"/>
      <c r="D7" s="282"/>
      <c r="E7" s="282"/>
    </row>
    <row r="8" spans="2:10" ht="16.5" x14ac:dyDescent="0.3">
      <c r="B8" s="282" t="s">
        <v>0</v>
      </c>
      <c r="C8" s="282"/>
      <c r="D8" s="282"/>
      <c r="E8" s="282"/>
    </row>
    <row r="9" spans="2:10" ht="16.5" x14ac:dyDescent="0.3">
      <c r="B9" s="316" t="s">
        <v>107</v>
      </c>
      <c r="C9" s="316"/>
      <c r="D9" s="316"/>
      <c r="E9" s="316"/>
    </row>
    <row r="10" spans="2:10" ht="16.5" x14ac:dyDescent="0.3">
      <c r="B10" s="282" t="s">
        <v>236</v>
      </c>
      <c r="C10" s="282"/>
      <c r="D10" s="282"/>
      <c r="E10" s="282"/>
    </row>
    <row r="11" spans="2:10" ht="16.5" x14ac:dyDescent="0.3">
      <c r="B11" s="160" t="s">
        <v>109</v>
      </c>
      <c r="C11" s="27" t="s">
        <v>1</v>
      </c>
      <c r="D11" s="45" t="s">
        <v>193</v>
      </c>
    </row>
    <row r="12" spans="2:10" x14ac:dyDescent="0.3">
      <c r="B12" s="40" t="s">
        <v>110</v>
      </c>
      <c r="C12" s="31">
        <f>SUM(C13,C16)</f>
        <v>54</v>
      </c>
      <c r="D12" s="32">
        <f>SUM(D13,D16)</f>
        <v>54</v>
      </c>
      <c r="G12" s="17"/>
      <c r="H12" s="17"/>
      <c r="I12" s="17"/>
      <c r="J12" s="17"/>
    </row>
    <row r="13" spans="2:10" ht="15" customHeight="1" x14ac:dyDescent="0.3">
      <c r="B13" s="161" t="s">
        <v>111</v>
      </c>
      <c r="C13" s="15">
        <f>SUM(C14:C15)</f>
        <v>10</v>
      </c>
      <c r="D13" s="16">
        <f t="shared" ref="D13" si="0">SUM(D14:D15)</f>
        <v>10</v>
      </c>
      <c r="G13" s="17"/>
      <c r="H13" s="17"/>
      <c r="I13" s="17"/>
      <c r="J13" s="17"/>
    </row>
    <row r="14" spans="2:10" x14ac:dyDescent="0.3">
      <c r="B14" s="162" t="s">
        <v>112</v>
      </c>
      <c r="C14" s="28">
        <f>SUM(D14:E14)</f>
        <v>10</v>
      </c>
      <c r="D14" s="163">
        <v>10</v>
      </c>
    </row>
    <row r="15" spans="2:10" x14ac:dyDescent="0.3">
      <c r="B15" s="162" t="s">
        <v>113</v>
      </c>
      <c r="C15" s="28">
        <f>SUM(D15:E15)</f>
        <v>0</v>
      </c>
      <c r="D15" s="163">
        <v>0</v>
      </c>
    </row>
    <row r="16" spans="2:10" x14ac:dyDescent="0.3">
      <c r="B16" s="161" t="s">
        <v>114</v>
      </c>
      <c r="C16" s="15">
        <f>+SUM(C17:C19)</f>
        <v>44</v>
      </c>
      <c r="D16" s="16">
        <f t="shared" ref="D16" si="1">+SUM(D17:D19)</f>
        <v>44</v>
      </c>
      <c r="G16" s="17"/>
      <c r="H16" s="17"/>
      <c r="I16" s="17"/>
      <c r="J16" s="17"/>
    </row>
    <row r="17" spans="1:6" ht="15" customHeight="1" x14ac:dyDescent="0.3">
      <c r="B17" s="162" t="s">
        <v>112</v>
      </c>
      <c r="C17" s="28">
        <f>SUM(D17:E17)</f>
        <v>0</v>
      </c>
      <c r="D17" s="163">
        <v>0</v>
      </c>
    </row>
    <row r="18" spans="1:6" ht="15" customHeight="1" x14ac:dyDescent="0.3">
      <c r="B18" s="164" t="s">
        <v>113</v>
      </c>
      <c r="C18" s="28">
        <f>SUM(D18:E18)</f>
        <v>0</v>
      </c>
      <c r="D18" s="163">
        <v>0</v>
      </c>
    </row>
    <row r="19" spans="1:6" ht="15" customHeight="1" x14ac:dyDescent="0.3">
      <c r="B19" s="165" t="s">
        <v>115</v>
      </c>
      <c r="C19" s="29">
        <f>SUM(D19:E19)</f>
        <v>44</v>
      </c>
      <c r="D19" s="166">
        <v>44</v>
      </c>
    </row>
    <row r="20" spans="1:6" x14ac:dyDescent="0.3">
      <c r="B20" s="43" t="s">
        <v>116</v>
      </c>
    </row>
    <row r="21" spans="1:6" x14ac:dyDescent="0.3">
      <c r="B21" s="167"/>
      <c r="C21" s="167"/>
      <c r="D21" s="167"/>
    </row>
    <row r="22" spans="1:6" x14ac:dyDescent="0.3">
      <c r="A22" s="168"/>
      <c r="B22" s="169" t="s">
        <v>111</v>
      </c>
      <c r="C22" s="169" t="s">
        <v>112</v>
      </c>
      <c r="D22" s="169"/>
      <c r="E22" s="170">
        <f>C14</f>
        <v>10</v>
      </c>
      <c r="F22" s="101"/>
    </row>
    <row r="23" spans="1:6" x14ac:dyDescent="0.3">
      <c r="A23" s="168"/>
      <c r="B23" s="171"/>
      <c r="C23" s="169" t="s">
        <v>113</v>
      </c>
      <c r="D23" s="169"/>
      <c r="E23" s="170">
        <f>$C$15</f>
        <v>0</v>
      </c>
      <c r="F23" s="101"/>
    </row>
    <row r="24" spans="1:6" x14ac:dyDescent="0.3">
      <c r="A24" s="168"/>
      <c r="B24" s="171" t="s">
        <v>114</v>
      </c>
      <c r="C24" s="169" t="s">
        <v>112</v>
      </c>
      <c r="D24" s="169"/>
      <c r="E24" s="170">
        <f>$C$17</f>
        <v>0</v>
      </c>
      <c r="F24" s="101"/>
    </row>
    <row r="25" spans="1:6" x14ac:dyDescent="0.3">
      <c r="A25" s="168"/>
      <c r="B25" s="171"/>
      <c r="C25" s="169" t="s">
        <v>113</v>
      </c>
      <c r="D25" s="169"/>
      <c r="E25" s="170">
        <f>+$C18</f>
        <v>0</v>
      </c>
      <c r="F25" s="101"/>
    </row>
    <row r="26" spans="1:6" x14ac:dyDescent="0.3">
      <c r="A26" s="168"/>
      <c r="B26" s="171"/>
      <c r="C26" s="172" t="s">
        <v>115</v>
      </c>
      <c r="D26" s="169"/>
      <c r="E26" s="170">
        <f>+$C19</f>
        <v>44</v>
      </c>
      <c r="F26" s="101"/>
    </row>
    <row r="27" spans="1:6" x14ac:dyDescent="0.3">
      <c r="B27" s="173"/>
      <c r="C27" s="174"/>
      <c r="D27" s="175"/>
      <c r="E27" s="176"/>
      <c r="F27" s="101"/>
    </row>
    <row r="28" spans="1:6" x14ac:dyDescent="0.3">
      <c r="B28" s="177"/>
      <c r="C28" s="178"/>
      <c r="D28" s="178"/>
      <c r="E28" s="179"/>
      <c r="F28" s="101"/>
    </row>
    <row r="29" spans="1:6" x14ac:dyDescent="0.3">
      <c r="B29" s="177"/>
      <c r="C29" s="177"/>
      <c r="D29" s="177"/>
      <c r="E29" s="180"/>
      <c r="F29" s="101"/>
    </row>
    <row r="30" spans="1:6" x14ac:dyDescent="0.3">
      <c r="B30" s="181"/>
      <c r="C30" s="181"/>
      <c r="D30" s="181"/>
      <c r="E30" s="182"/>
      <c r="F30" s="101"/>
    </row>
    <row r="31" spans="1:6" x14ac:dyDescent="0.3">
      <c r="B31" s="183"/>
      <c r="C31" s="183"/>
      <c r="D31" s="183"/>
      <c r="E31" s="183"/>
    </row>
    <row r="32" spans="1:6" x14ac:dyDescent="0.3">
      <c r="B32" s="183"/>
      <c r="C32" s="183"/>
      <c r="D32" s="183"/>
      <c r="E32" s="183"/>
    </row>
    <row r="33" spans="2:5" ht="28.5" customHeight="1" x14ac:dyDescent="0.3">
      <c r="B33" s="361"/>
      <c r="C33" s="362"/>
      <c r="D33" s="362"/>
      <c r="E33" s="362"/>
    </row>
    <row r="34" spans="2:5" ht="11.25" customHeight="1" x14ac:dyDescent="0.3">
      <c r="B34" s="350" t="s">
        <v>117</v>
      </c>
      <c r="C34" s="350"/>
      <c r="D34" s="350"/>
      <c r="E34" s="350"/>
    </row>
  </sheetData>
  <mergeCells count="6">
    <mergeCell ref="B34:E34"/>
    <mergeCell ref="B7:E7"/>
    <mergeCell ref="B8:E8"/>
    <mergeCell ref="B9:E9"/>
    <mergeCell ref="B10:E10"/>
    <mergeCell ref="B33:E33"/>
  </mergeCells>
  <printOptions horizontalCentered="1"/>
  <pageMargins left="0.11811023622047245" right="0.11811023622047245" top="0.15748031496062992" bottom="0.11811023622047245" header="0.31496062992125984" footer="0.31496062992125984"/>
  <pageSetup scale="7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BC866-5CB5-4635-A5B1-98B3BAE58D3B}">
  <dimension ref="B1:G38"/>
  <sheetViews>
    <sheetView showGridLines="0" view="pageBreakPreview" zoomScaleSheetLayoutView="100" workbookViewId="0">
      <selection sqref="A1:E19"/>
    </sheetView>
  </sheetViews>
  <sheetFormatPr baseColWidth="10" defaultRowHeight="15.75" x14ac:dyDescent="0.3"/>
  <cols>
    <col min="1" max="1" width="1" style="10" customWidth="1"/>
    <col min="2" max="2" width="32.42578125" style="10" customWidth="1"/>
    <col min="3" max="3" width="27.5703125" style="10" bestFit="1" customWidth="1"/>
    <col min="4" max="4" width="13.42578125" style="10" customWidth="1"/>
    <col min="5" max="5" width="14.140625" style="10" customWidth="1"/>
    <col min="6" max="6" width="11.42578125" style="10"/>
    <col min="7" max="7" width="1.7109375" style="10" customWidth="1"/>
    <col min="8" max="16384" width="11.42578125" style="10"/>
  </cols>
  <sheetData>
    <row r="1" spans="2:7" ht="3.75" customHeight="1" x14ac:dyDescent="0.3"/>
    <row r="2" spans="2:7" x14ac:dyDescent="0.3">
      <c r="B2" s="256"/>
      <c r="C2" s="256"/>
      <c r="D2" s="256"/>
      <c r="E2" s="256"/>
      <c r="F2" s="25"/>
      <c r="G2" s="25"/>
    </row>
    <row r="3" spans="2:7" x14ac:dyDescent="0.3">
      <c r="B3" s="256"/>
      <c r="C3" s="256"/>
      <c r="D3" s="256"/>
      <c r="E3" s="256"/>
      <c r="G3" s="25"/>
    </row>
    <row r="4" spans="2:7" x14ac:dyDescent="0.3">
      <c r="B4" s="256"/>
      <c r="C4" s="256"/>
      <c r="D4" s="256"/>
      <c r="E4" s="256"/>
      <c r="G4" s="25"/>
    </row>
    <row r="5" spans="2:7" x14ac:dyDescent="0.3">
      <c r="B5" s="257"/>
      <c r="C5" s="256"/>
      <c r="D5" s="256"/>
      <c r="E5" s="256"/>
      <c r="G5" s="25"/>
    </row>
    <row r="6" spans="2:7" x14ac:dyDescent="0.3">
      <c r="B6" s="257"/>
      <c r="C6" s="256"/>
      <c r="D6" s="256"/>
      <c r="E6" s="256"/>
      <c r="G6" s="25"/>
    </row>
    <row r="7" spans="2:7" ht="16.5" x14ac:dyDescent="0.3">
      <c r="B7" s="371" t="s">
        <v>154</v>
      </c>
      <c r="C7" s="371"/>
      <c r="D7" s="371"/>
      <c r="E7" s="371"/>
    </row>
    <row r="8" spans="2:7" ht="15" customHeight="1" x14ac:dyDescent="0.3">
      <c r="B8" s="371" t="s">
        <v>0</v>
      </c>
      <c r="C8" s="371"/>
      <c r="D8" s="371"/>
      <c r="E8" s="371"/>
    </row>
    <row r="9" spans="2:7" ht="15" customHeight="1" x14ac:dyDescent="0.3">
      <c r="B9" s="371" t="s">
        <v>155</v>
      </c>
      <c r="C9" s="371"/>
      <c r="D9" s="371"/>
      <c r="E9" s="371"/>
    </row>
    <row r="10" spans="2:7" ht="15" customHeight="1" x14ac:dyDescent="0.3">
      <c r="B10" s="371" t="s">
        <v>223</v>
      </c>
      <c r="C10" s="371"/>
      <c r="D10" s="371"/>
      <c r="E10" s="371"/>
    </row>
    <row r="11" spans="2:7" ht="19.5" x14ac:dyDescent="0.3">
      <c r="B11" s="258" t="s">
        <v>26</v>
      </c>
      <c r="C11" s="372" t="s">
        <v>246</v>
      </c>
      <c r="D11" s="372"/>
      <c r="E11" s="373"/>
    </row>
    <row r="12" spans="2:7" x14ac:dyDescent="0.3">
      <c r="B12" s="259" t="s">
        <v>1</v>
      </c>
      <c r="C12" s="374">
        <f>+SUM(C13:E16)</f>
        <v>0</v>
      </c>
      <c r="D12" s="374"/>
      <c r="E12" s="375"/>
    </row>
    <row r="13" spans="2:7" x14ac:dyDescent="0.3">
      <c r="B13" s="260" t="s">
        <v>23</v>
      </c>
      <c r="C13" s="363">
        <v>0</v>
      </c>
      <c r="D13" s="364"/>
      <c r="E13" s="365"/>
    </row>
    <row r="14" spans="2:7" x14ac:dyDescent="0.3">
      <c r="B14" s="260" t="s">
        <v>118</v>
      </c>
      <c r="C14" s="261"/>
      <c r="D14" s="262"/>
      <c r="E14" s="263">
        <v>0</v>
      </c>
    </row>
    <row r="15" spans="2:7" x14ac:dyDescent="0.3">
      <c r="B15" s="260" t="s">
        <v>212</v>
      </c>
      <c r="C15" s="261"/>
      <c r="D15" s="262"/>
      <c r="E15" s="263">
        <v>0</v>
      </c>
    </row>
    <row r="16" spans="2:7" ht="15" customHeight="1" x14ac:dyDescent="0.3">
      <c r="B16" s="264" t="s">
        <v>225</v>
      </c>
      <c r="C16" s="366">
        <v>0</v>
      </c>
      <c r="D16" s="367"/>
      <c r="E16" s="368"/>
    </row>
    <row r="17" spans="2:6" ht="15" customHeight="1" x14ac:dyDescent="0.3">
      <c r="B17" s="369" t="s">
        <v>247</v>
      </c>
      <c r="C17" s="369"/>
      <c r="D17" s="369"/>
      <c r="E17" s="369"/>
      <c r="F17" s="265"/>
    </row>
    <row r="18" spans="2:6" ht="15" customHeight="1" x14ac:dyDescent="0.3">
      <c r="B18" s="370" t="s">
        <v>156</v>
      </c>
      <c r="C18" s="370"/>
      <c r="D18" s="370"/>
      <c r="E18" s="370"/>
      <c r="F18" s="265"/>
    </row>
    <row r="19" spans="2:6" ht="16.5" x14ac:dyDescent="0.3">
      <c r="C19" s="265"/>
      <c r="D19" s="265"/>
      <c r="E19" s="265"/>
    </row>
    <row r="20" spans="2:6" ht="16.5" x14ac:dyDescent="0.3">
      <c r="B20" s="265"/>
      <c r="C20" s="265"/>
      <c r="D20" s="265"/>
      <c r="E20" s="265"/>
    </row>
    <row r="25" spans="2:6" x14ac:dyDescent="0.3">
      <c r="F25" s="266"/>
    </row>
    <row r="26" spans="2:6" x14ac:dyDescent="0.3">
      <c r="F26" s="267"/>
    </row>
    <row r="27" spans="2:6" x14ac:dyDescent="0.3">
      <c r="B27" s="266"/>
      <c r="C27" s="266"/>
      <c r="D27" s="266"/>
      <c r="E27" s="266"/>
    </row>
    <row r="28" spans="2:6" x14ac:dyDescent="0.3">
      <c r="B28" s="211"/>
      <c r="C28" s="267"/>
      <c r="D28" s="267"/>
      <c r="E28" s="267"/>
    </row>
    <row r="35" spans="2:5" x14ac:dyDescent="0.3">
      <c r="B35" s="268"/>
    </row>
    <row r="38" spans="2:5" x14ac:dyDescent="0.3">
      <c r="C38" s="269"/>
      <c r="D38" s="269"/>
      <c r="E38" s="269"/>
    </row>
  </sheetData>
  <mergeCells count="10">
    <mergeCell ref="C13:E13"/>
    <mergeCell ref="C16:E16"/>
    <mergeCell ref="B17:E17"/>
    <mergeCell ref="B18:E18"/>
    <mergeCell ref="B7:E7"/>
    <mergeCell ref="B8:E8"/>
    <mergeCell ref="B9:E9"/>
    <mergeCell ref="B10:E10"/>
    <mergeCell ref="C11:E11"/>
    <mergeCell ref="C12:E12"/>
  </mergeCells>
  <printOptions horizontalCentered="1"/>
  <pageMargins left="0.15748031496062992" right="0.15748031496062992" top="0.74803149606299213" bottom="0.15748031496062992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DB3C4-9C97-4817-87C6-D8BAE7B2DBC8}">
  <dimension ref="B1:D15"/>
  <sheetViews>
    <sheetView showGridLines="0" view="pageBreakPreview" zoomScaleNormal="100" zoomScaleSheetLayoutView="100" workbookViewId="0">
      <selection sqref="A1:C15"/>
    </sheetView>
  </sheetViews>
  <sheetFormatPr baseColWidth="10" defaultRowHeight="15.75" x14ac:dyDescent="0.3"/>
  <cols>
    <col min="1" max="1" width="0.7109375" style="10" customWidth="1"/>
    <col min="2" max="2" width="46.28515625" style="10" customWidth="1"/>
    <col min="3" max="3" width="49" style="10" customWidth="1"/>
    <col min="4" max="4" width="6.85546875" style="10" customWidth="1"/>
    <col min="5" max="5" width="8.85546875" style="10" customWidth="1"/>
    <col min="6" max="16384" width="11.42578125" style="10"/>
  </cols>
  <sheetData>
    <row r="1" spans="2:4" ht="4.5" customHeight="1" x14ac:dyDescent="0.3"/>
    <row r="2" spans="2:4" x14ac:dyDescent="0.3">
      <c r="B2" s="11"/>
      <c r="C2" s="11"/>
      <c r="D2" s="66"/>
    </row>
    <row r="3" spans="2:4" x14ac:dyDescent="0.3">
      <c r="B3" s="11"/>
      <c r="C3" s="11"/>
      <c r="D3" s="184"/>
    </row>
    <row r="4" spans="2:4" x14ac:dyDescent="0.3">
      <c r="B4" s="11"/>
      <c r="C4" s="11"/>
      <c r="D4" s="184"/>
    </row>
    <row r="5" spans="2:4" x14ac:dyDescent="0.3">
      <c r="B5" s="11"/>
      <c r="C5" s="11"/>
      <c r="D5" s="184"/>
    </row>
    <row r="6" spans="2:4" x14ac:dyDescent="0.3">
      <c r="B6" s="11"/>
      <c r="C6" s="11"/>
      <c r="D6" s="184"/>
    </row>
    <row r="7" spans="2:4" ht="16.5" x14ac:dyDescent="0.3">
      <c r="B7" s="282" t="s">
        <v>196</v>
      </c>
      <c r="C7" s="282"/>
      <c r="D7" s="185"/>
    </row>
    <row r="8" spans="2:4" ht="16.5" x14ac:dyDescent="0.3">
      <c r="B8" s="282" t="s">
        <v>0</v>
      </c>
      <c r="C8" s="282"/>
      <c r="D8" s="186"/>
    </row>
    <row r="9" spans="2:4" ht="16.5" x14ac:dyDescent="0.3">
      <c r="B9" s="282" t="s">
        <v>216</v>
      </c>
      <c r="C9" s="282"/>
      <c r="D9" s="186"/>
    </row>
    <row r="10" spans="2:4" ht="16.5" x14ac:dyDescent="0.3">
      <c r="B10" s="282" t="s">
        <v>236</v>
      </c>
      <c r="C10" s="282"/>
      <c r="D10" s="186"/>
    </row>
    <row r="11" spans="2:4" ht="16.5" x14ac:dyDescent="0.3">
      <c r="B11" s="26" t="s">
        <v>26</v>
      </c>
      <c r="C11" s="37" t="s">
        <v>217</v>
      </c>
    </row>
    <row r="12" spans="2:4" x14ac:dyDescent="0.3">
      <c r="B12" s="14" t="s">
        <v>1</v>
      </c>
      <c r="C12" s="16">
        <f>SUM(C13:C13)</f>
        <v>0</v>
      </c>
    </row>
    <row r="13" spans="2:4" x14ac:dyDescent="0.3">
      <c r="B13" s="18" t="s">
        <v>23</v>
      </c>
      <c r="C13" s="20">
        <v>0</v>
      </c>
    </row>
    <row r="14" spans="2:4" ht="15" customHeight="1" x14ac:dyDescent="0.3">
      <c r="B14" s="376" t="s">
        <v>241</v>
      </c>
      <c r="C14" s="376"/>
    </row>
    <row r="15" spans="2:4" x14ac:dyDescent="0.3">
      <c r="B15" s="187" t="s">
        <v>218</v>
      </c>
    </row>
  </sheetData>
  <mergeCells count="5">
    <mergeCell ref="B7:C7"/>
    <mergeCell ref="B8:C8"/>
    <mergeCell ref="B9:C9"/>
    <mergeCell ref="B10:C10"/>
    <mergeCell ref="B14:C14"/>
  </mergeCells>
  <printOptions horizontalCentered="1"/>
  <pageMargins left="0.11811023622047245" right="0.11811023622047245" top="0.74803149606299213" bottom="0.15748031496062992" header="0.31496062992125984" footer="0.31496062992125984"/>
  <pageSetup scale="1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245E8-03E1-46F0-8F6E-24B9E7E2FF12}">
  <dimension ref="B1:F36"/>
  <sheetViews>
    <sheetView showGridLines="0" view="pageBreakPreview" zoomScaleNormal="100" zoomScaleSheetLayoutView="100" workbookViewId="0"/>
  </sheetViews>
  <sheetFormatPr baseColWidth="10" defaultRowHeight="15.75" x14ac:dyDescent="0.3"/>
  <cols>
    <col min="1" max="1" width="1" style="10" customWidth="1"/>
    <col min="2" max="2" width="33.42578125" style="10" customWidth="1"/>
    <col min="3" max="3" width="16.85546875" style="10" customWidth="1"/>
    <col min="4" max="4" width="23.5703125" style="10" customWidth="1"/>
    <col min="5" max="5" width="12.42578125" style="10" customWidth="1"/>
    <col min="6" max="6" width="10.28515625" style="10" customWidth="1"/>
    <col min="7" max="7" width="1.7109375" style="10" customWidth="1"/>
    <col min="8" max="16384" width="11.42578125" style="10"/>
  </cols>
  <sheetData>
    <row r="1" spans="2:6" ht="3.75" customHeight="1" x14ac:dyDescent="0.3"/>
    <row r="2" spans="2:6" x14ac:dyDescent="0.3">
      <c r="B2" s="11"/>
      <c r="C2" s="11"/>
      <c r="D2" s="11"/>
      <c r="E2" s="12"/>
      <c r="F2" s="11"/>
    </row>
    <row r="3" spans="2:6" x14ac:dyDescent="0.3">
      <c r="B3" s="11"/>
      <c r="C3" s="11"/>
      <c r="D3" s="11"/>
      <c r="E3" s="12"/>
      <c r="F3" s="11"/>
    </row>
    <row r="4" spans="2:6" x14ac:dyDescent="0.3">
      <c r="B4" s="11"/>
      <c r="C4" s="11"/>
      <c r="D4" s="11"/>
      <c r="E4" s="12"/>
      <c r="F4" s="11"/>
    </row>
    <row r="5" spans="2:6" x14ac:dyDescent="0.3">
      <c r="B5" s="11"/>
      <c r="C5" s="11"/>
      <c r="D5" s="11"/>
      <c r="E5" s="12"/>
      <c r="F5" s="11"/>
    </row>
    <row r="6" spans="2:6" x14ac:dyDescent="0.3">
      <c r="B6" s="12"/>
      <c r="C6" s="12"/>
      <c r="D6" s="12"/>
      <c r="E6" s="12"/>
      <c r="F6" s="11"/>
    </row>
    <row r="7" spans="2:6" ht="16.5" x14ac:dyDescent="0.3">
      <c r="B7" s="282" t="s">
        <v>27</v>
      </c>
      <c r="C7" s="282"/>
      <c r="D7" s="282"/>
      <c r="E7" s="282"/>
      <c r="F7" s="282"/>
    </row>
    <row r="8" spans="2:6" ht="16.5" x14ac:dyDescent="0.3">
      <c r="B8" s="282" t="s">
        <v>0</v>
      </c>
      <c r="C8" s="282"/>
      <c r="D8" s="282"/>
      <c r="E8" s="282"/>
      <c r="F8" s="282"/>
    </row>
    <row r="9" spans="2:6" ht="15" customHeight="1" x14ac:dyDescent="0.3">
      <c r="B9" s="282" t="s">
        <v>222</v>
      </c>
      <c r="C9" s="282"/>
      <c r="D9" s="282"/>
      <c r="E9" s="282"/>
      <c r="F9" s="282"/>
    </row>
    <row r="10" spans="2:6" ht="15" customHeight="1" x14ac:dyDescent="0.3">
      <c r="B10" s="283" t="s">
        <v>236</v>
      </c>
      <c r="C10" s="283"/>
      <c r="D10" s="283"/>
      <c r="E10" s="283"/>
      <c r="F10" s="283"/>
    </row>
    <row r="11" spans="2:6" ht="21.75" customHeight="1" x14ac:dyDescent="0.3">
      <c r="B11" s="284" t="s">
        <v>28</v>
      </c>
      <c r="C11" s="286" t="s">
        <v>1</v>
      </c>
      <c r="D11" s="286"/>
      <c r="E11" s="288" t="s">
        <v>224</v>
      </c>
      <c r="F11" s="289"/>
    </row>
    <row r="12" spans="2:6" ht="22.5" customHeight="1" x14ac:dyDescent="0.3">
      <c r="B12" s="285"/>
      <c r="C12" s="287"/>
      <c r="D12" s="287"/>
      <c r="E12" s="290" t="s">
        <v>23</v>
      </c>
      <c r="F12" s="291"/>
    </row>
    <row r="13" spans="2:6" ht="19.5" x14ac:dyDescent="0.3">
      <c r="B13" s="285"/>
      <c r="C13" s="190" t="s">
        <v>243</v>
      </c>
      <c r="D13" s="190" t="s">
        <v>244</v>
      </c>
      <c r="E13" s="191" t="s">
        <v>97</v>
      </c>
      <c r="F13" s="192" t="s">
        <v>226</v>
      </c>
    </row>
    <row r="14" spans="2:6" x14ac:dyDescent="0.3">
      <c r="B14" s="193" t="s">
        <v>1</v>
      </c>
      <c r="C14" s="194">
        <f t="shared" ref="C14:D16" si="0">E14</f>
        <v>34</v>
      </c>
      <c r="D14" s="194">
        <f t="shared" si="0"/>
        <v>82</v>
      </c>
      <c r="E14" s="130">
        <f>E15+E16</f>
        <v>34</v>
      </c>
      <c r="F14" s="129">
        <f>F15+F16</f>
        <v>82</v>
      </c>
    </row>
    <row r="15" spans="2:6" ht="31.5" customHeight="1" x14ac:dyDescent="0.3">
      <c r="B15" s="195" t="s">
        <v>29</v>
      </c>
      <c r="C15" s="194">
        <f t="shared" si="0"/>
        <v>9</v>
      </c>
      <c r="D15" s="194">
        <f t="shared" si="0"/>
        <v>22</v>
      </c>
      <c r="E15" s="123">
        <v>9</v>
      </c>
      <c r="F15" s="122">
        <v>22</v>
      </c>
    </row>
    <row r="16" spans="2:6" x14ac:dyDescent="0.3">
      <c r="B16" s="196" t="s">
        <v>227</v>
      </c>
      <c r="C16" s="197">
        <f t="shared" si="0"/>
        <v>25</v>
      </c>
      <c r="D16" s="197">
        <f t="shared" si="0"/>
        <v>60</v>
      </c>
      <c r="E16" s="198">
        <v>25</v>
      </c>
      <c r="F16" s="199">
        <v>60</v>
      </c>
    </row>
    <row r="17" spans="2:6" ht="48" customHeight="1" x14ac:dyDescent="0.3">
      <c r="B17" s="280" t="s">
        <v>214</v>
      </c>
      <c r="C17" s="281"/>
      <c r="D17" s="281"/>
      <c r="E17" s="281"/>
      <c r="F17" s="281"/>
    </row>
    <row r="18" spans="2:6" x14ac:dyDescent="0.3">
      <c r="B18" s="24" t="s">
        <v>30</v>
      </c>
      <c r="C18" s="24"/>
      <c r="D18" s="24"/>
    </row>
    <row r="36" spans="2:2" x14ac:dyDescent="0.3">
      <c r="B36" s="24" t="s">
        <v>30</v>
      </c>
    </row>
  </sheetData>
  <mergeCells count="9">
    <mergeCell ref="B17:F17"/>
    <mergeCell ref="B7:F7"/>
    <mergeCell ref="B8:F8"/>
    <mergeCell ref="B9:F9"/>
    <mergeCell ref="B10:F10"/>
    <mergeCell ref="B11:B13"/>
    <mergeCell ref="C11:D12"/>
    <mergeCell ref="E11:F11"/>
    <mergeCell ref="E12:F12"/>
  </mergeCells>
  <printOptions horizontalCentered="1"/>
  <pageMargins left="0.11811023622047245" right="0.11811023622047245" top="0.15748031496062992" bottom="0.15748031496062992" header="0.31496062992125984" footer="0.31496062992125984"/>
  <pageSetup scale="66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0A4CF-6B53-4776-8997-3302D132361A}">
  <dimension ref="A1:J39"/>
  <sheetViews>
    <sheetView showGridLines="0" view="pageBreakPreview" topLeftCell="A4" zoomScale="90" zoomScaleNormal="90" zoomScaleSheetLayoutView="90" workbookViewId="0"/>
  </sheetViews>
  <sheetFormatPr baseColWidth="10" defaultRowHeight="15.75" x14ac:dyDescent="0.3"/>
  <cols>
    <col min="1" max="1" width="0.85546875" style="10" customWidth="1"/>
    <col min="2" max="2" width="24.42578125" style="10" customWidth="1"/>
    <col min="3" max="3" width="23.42578125" style="10" bestFit="1" customWidth="1"/>
    <col min="4" max="4" width="19.28515625" style="10" customWidth="1"/>
    <col min="5" max="5" width="23.5703125" style="10" customWidth="1"/>
    <col min="6" max="6" width="25.5703125" style="10" customWidth="1"/>
    <col min="7" max="7" width="20" style="10" customWidth="1"/>
    <col min="8" max="8" width="3.5703125" style="10" customWidth="1"/>
    <col min="9" max="16384" width="11.42578125" style="10"/>
  </cols>
  <sheetData>
    <row r="1" spans="1:10" ht="3.75" customHeight="1" x14ac:dyDescent="0.3"/>
    <row r="2" spans="1:10" x14ac:dyDescent="0.3">
      <c r="B2" s="11"/>
      <c r="C2" s="11"/>
      <c r="D2" s="11"/>
      <c r="E2" s="11"/>
      <c r="F2" s="11"/>
      <c r="G2" s="11"/>
      <c r="H2" s="66"/>
    </row>
    <row r="3" spans="1:10" x14ac:dyDescent="0.3">
      <c r="B3" s="11"/>
      <c r="C3" s="11"/>
      <c r="D3" s="11"/>
      <c r="E3" s="11"/>
      <c r="F3" s="11"/>
      <c r="G3" s="11"/>
    </row>
    <row r="4" spans="1:10" x14ac:dyDescent="0.3">
      <c r="B4" s="11"/>
      <c r="C4" s="11"/>
      <c r="D4" s="11"/>
      <c r="E4" s="11"/>
      <c r="F4" s="11"/>
      <c r="G4" s="11"/>
    </row>
    <row r="5" spans="1:10" x14ac:dyDescent="0.3">
      <c r="B5" s="12"/>
      <c r="C5" s="11"/>
      <c r="D5" s="11"/>
      <c r="E5" s="11"/>
      <c r="F5" s="11"/>
      <c r="G5" s="11"/>
    </row>
    <row r="6" spans="1:10" x14ac:dyDescent="0.3">
      <c r="B6" s="12"/>
      <c r="C6" s="11"/>
      <c r="D6" s="11"/>
      <c r="E6" s="11"/>
      <c r="F6" s="11"/>
      <c r="G6" s="11"/>
    </row>
    <row r="7" spans="1:10" ht="19.5" x14ac:dyDescent="0.3">
      <c r="A7" s="67"/>
      <c r="B7" s="282" t="s">
        <v>176</v>
      </c>
      <c r="C7" s="282"/>
      <c r="D7" s="282"/>
      <c r="E7" s="282"/>
      <c r="F7" s="282"/>
      <c r="G7" s="282"/>
      <c r="H7" s="67"/>
    </row>
    <row r="8" spans="1:10" ht="19.5" x14ac:dyDescent="0.3">
      <c r="A8" s="67"/>
      <c r="B8" s="282" t="s">
        <v>0</v>
      </c>
      <c r="C8" s="282"/>
      <c r="D8" s="282"/>
      <c r="E8" s="282"/>
      <c r="F8" s="282"/>
      <c r="G8" s="282"/>
      <c r="H8" s="67"/>
      <c r="I8" s="67"/>
      <c r="J8" s="67"/>
    </row>
    <row r="9" spans="1:10" ht="19.5" x14ac:dyDescent="0.3">
      <c r="A9" s="67"/>
      <c r="B9" s="282" t="s">
        <v>177</v>
      </c>
      <c r="C9" s="282"/>
      <c r="D9" s="282"/>
      <c r="E9" s="282"/>
      <c r="F9" s="282"/>
      <c r="G9" s="282"/>
      <c r="H9" s="67"/>
      <c r="I9" s="67"/>
      <c r="J9" s="67"/>
    </row>
    <row r="10" spans="1:10" ht="19.5" x14ac:dyDescent="0.3">
      <c r="A10" s="67"/>
      <c r="B10" s="282" t="s">
        <v>236</v>
      </c>
      <c r="C10" s="282"/>
      <c r="D10" s="282"/>
      <c r="E10" s="282"/>
      <c r="F10" s="282"/>
      <c r="G10" s="282"/>
      <c r="H10" s="67"/>
      <c r="I10" s="67"/>
      <c r="J10" s="67"/>
    </row>
    <row r="11" spans="1:10" ht="18.75" customHeight="1" x14ac:dyDescent="0.3">
      <c r="A11" s="67"/>
      <c r="B11" s="378" t="s">
        <v>26</v>
      </c>
      <c r="C11" s="380" t="s">
        <v>178</v>
      </c>
      <c r="D11" s="380" t="s">
        <v>180</v>
      </c>
      <c r="E11" s="382" t="s">
        <v>179</v>
      </c>
      <c r="F11" s="382"/>
      <c r="G11" s="383"/>
      <c r="H11" s="67"/>
      <c r="I11" s="67"/>
      <c r="J11" s="67"/>
    </row>
    <row r="12" spans="1:10" ht="17.25" customHeight="1" x14ac:dyDescent="0.3">
      <c r="B12" s="379"/>
      <c r="C12" s="381"/>
      <c r="D12" s="381"/>
      <c r="E12" s="100" t="s">
        <v>181</v>
      </c>
      <c r="F12" s="100" t="s">
        <v>211</v>
      </c>
      <c r="G12" s="68" t="s">
        <v>182</v>
      </c>
    </row>
    <row r="13" spans="1:10" ht="17.25" customHeight="1" x14ac:dyDescent="0.3">
      <c r="B13" s="40" t="s">
        <v>1</v>
      </c>
      <c r="C13" s="31">
        <f>SUM(C14:C14)</f>
        <v>6</v>
      </c>
      <c r="D13" s="31">
        <f>SUM(D14:D14)</f>
        <v>242</v>
      </c>
      <c r="E13" s="31">
        <f>SUM(E14:E14)</f>
        <v>2</v>
      </c>
      <c r="F13" s="31">
        <f>SUM(F14:F14)</f>
        <v>241</v>
      </c>
      <c r="G13" s="32">
        <f>SUM(G14:G14)</f>
        <v>240</v>
      </c>
    </row>
    <row r="14" spans="1:10" x14ac:dyDescent="0.3">
      <c r="B14" s="21" t="s">
        <v>23</v>
      </c>
      <c r="C14" s="30">
        <v>6</v>
      </c>
      <c r="D14" s="22">
        <v>242</v>
      </c>
      <c r="E14" s="22">
        <v>2</v>
      </c>
      <c r="F14" s="22">
        <v>241</v>
      </c>
      <c r="G14" s="23">
        <v>240</v>
      </c>
    </row>
    <row r="15" spans="1:10" x14ac:dyDescent="0.3">
      <c r="B15" s="69" t="s">
        <v>183</v>
      </c>
      <c r="C15" s="70"/>
      <c r="D15" s="70"/>
      <c r="E15" s="70"/>
      <c r="F15" s="70"/>
      <c r="G15" s="70"/>
    </row>
    <row r="16" spans="1:10" ht="15" customHeight="1" x14ac:dyDescent="0.3">
      <c r="B16" s="384" t="s">
        <v>184</v>
      </c>
      <c r="C16" s="384"/>
      <c r="D16" s="384"/>
      <c r="E16" s="384"/>
      <c r="F16" s="384"/>
      <c r="G16" s="384"/>
    </row>
    <row r="17" spans="2:7" ht="27.75" customHeight="1" x14ac:dyDescent="0.3">
      <c r="B17" s="384" t="s">
        <v>185</v>
      </c>
      <c r="C17" s="384"/>
      <c r="D17" s="384"/>
      <c r="E17" s="384"/>
      <c r="F17" s="384"/>
      <c r="G17" s="384"/>
    </row>
    <row r="18" spans="2:7" ht="15" customHeight="1" x14ac:dyDescent="0.3">
      <c r="B18" s="384" t="s">
        <v>186</v>
      </c>
      <c r="C18" s="384"/>
      <c r="D18" s="384"/>
      <c r="E18" s="384"/>
      <c r="F18" s="384"/>
      <c r="G18" s="384"/>
    </row>
    <row r="19" spans="2:7" ht="29.25" customHeight="1" x14ac:dyDescent="0.3">
      <c r="B19" s="384" t="s">
        <v>187</v>
      </c>
      <c r="C19" s="384"/>
      <c r="D19" s="384"/>
      <c r="E19" s="384"/>
      <c r="F19" s="384"/>
      <c r="G19" s="384"/>
    </row>
    <row r="20" spans="2:7" ht="29.25" customHeight="1" x14ac:dyDescent="0.3">
      <c r="B20" s="377" t="s">
        <v>188</v>
      </c>
      <c r="C20" s="377"/>
      <c r="D20" s="377"/>
      <c r="E20" s="377"/>
      <c r="F20" s="377"/>
      <c r="G20" s="377"/>
    </row>
    <row r="21" spans="2:7" ht="27.75" customHeight="1" x14ac:dyDescent="0.3">
      <c r="B21" s="377" t="s">
        <v>189</v>
      </c>
      <c r="C21" s="377"/>
      <c r="D21" s="377"/>
      <c r="E21" s="377"/>
      <c r="F21" s="377"/>
      <c r="G21" s="377"/>
    </row>
    <row r="22" spans="2:7" x14ac:dyDescent="0.3">
      <c r="B22" s="69" t="s">
        <v>210</v>
      </c>
      <c r="C22" s="70"/>
      <c r="D22" s="70"/>
      <c r="E22" s="70"/>
      <c r="F22" s="70"/>
      <c r="G22" s="70"/>
    </row>
    <row r="35" spans="3:6" x14ac:dyDescent="0.3">
      <c r="F35" s="10" t="s">
        <v>203</v>
      </c>
    </row>
    <row r="39" spans="3:6" x14ac:dyDescent="0.3">
      <c r="C39" s="24" t="s">
        <v>194</v>
      </c>
    </row>
  </sheetData>
  <mergeCells count="14">
    <mergeCell ref="B21:G21"/>
    <mergeCell ref="B7:G7"/>
    <mergeCell ref="B8:G8"/>
    <mergeCell ref="B9:G9"/>
    <mergeCell ref="B10:G10"/>
    <mergeCell ref="B11:B12"/>
    <mergeCell ref="C11:C12"/>
    <mergeCell ref="D11:D12"/>
    <mergeCell ref="E11:G11"/>
    <mergeCell ref="B16:G16"/>
    <mergeCell ref="B17:G17"/>
    <mergeCell ref="B18:G18"/>
    <mergeCell ref="B19:G19"/>
    <mergeCell ref="B20:G20"/>
  </mergeCells>
  <printOptions horizontalCentered="1"/>
  <pageMargins left="0.11811023622047245" right="0.11811023622047245" top="0.74803149606299213" bottom="0.15748031496062992" header="0.31496062992125984" footer="0.11811023622047245"/>
  <pageSetup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ED2C0-7204-44BA-8B07-D6DD5CCA7165}">
  <dimension ref="B1:I33"/>
  <sheetViews>
    <sheetView showGridLines="0" view="pageBreakPreview" zoomScaleNormal="100" zoomScaleSheetLayoutView="100" workbookViewId="0">
      <selection sqref="A1:D35"/>
    </sheetView>
  </sheetViews>
  <sheetFormatPr baseColWidth="10" defaultRowHeight="15.75" x14ac:dyDescent="0.3"/>
  <cols>
    <col min="1" max="1" width="0.7109375" style="10" customWidth="1"/>
    <col min="2" max="2" width="30.7109375" style="10" customWidth="1"/>
    <col min="3" max="3" width="26" style="10" customWidth="1"/>
    <col min="4" max="4" width="27.7109375" style="10" customWidth="1"/>
    <col min="5" max="16384" width="11.42578125" style="10"/>
  </cols>
  <sheetData>
    <row r="1" spans="2:9" ht="3.75" customHeight="1" x14ac:dyDescent="0.3"/>
    <row r="2" spans="2:9" x14ac:dyDescent="0.3">
      <c r="B2" s="11"/>
      <c r="C2" s="11"/>
      <c r="D2" s="11"/>
      <c r="E2" s="13"/>
    </row>
    <row r="3" spans="2:9" x14ac:dyDescent="0.3">
      <c r="B3" s="11"/>
      <c r="C3" s="11"/>
      <c r="D3" s="11"/>
      <c r="E3" s="25"/>
    </row>
    <row r="4" spans="2:9" x14ac:dyDescent="0.3">
      <c r="B4" s="11"/>
      <c r="C4" s="11"/>
      <c r="D4" s="11"/>
      <c r="E4" s="25"/>
    </row>
    <row r="5" spans="2:9" x14ac:dyDescent="0.3">
      <c r="B5" s="11"/>
      <c r="C5" s="11"/>
      <c r="D5" s="11"/>
      <c r="E5" s="25"/>
    </row>
    <row r="6" spans="2:9" x14ac:dyDescent="0.3">
      <c r="B6" s="11"/>
      <c r="C6" s="11"/>
      <c r="D6" s="11"/>
      <c r="E6" s="25"/>
    </row>
    <row r="7" spans="2:9" ht="16.5" x14ac:dyDescent="0.3">
      <c r="B7" s="282" t="s">
        <v>124</v>
      </c>
      <c r="C7" s="282"/>
      <c r="D7" s="282"/>
    </row>
    <row r="8" spans="2:9" ht="16.5" x14ac:dyDescent="0.3">
      <c r="B8" s="282" t="s">
        <v>0</v>
      </c>
      <c r="C8" s="282"/>
      <c r="D8" s="282"/>
    </row>
    <row r="9" spans="2:9" ht="16.5" x14ac:dyDescent="0.3">
      <c r="B9" s="282" t="s">
        <v>125</v>
      </c>
      <c r="C9" s="282"/>
      <c r="D9" s="282"/>
    </row>
    <row r="10" spans="2:9" ht="16.5" x14ac:dyDescent="0.3">
      <c r="B10" s="282" t="s">
        <v>236</v>
      </c>
      <c r="C10" s="282"/>
      <c r="D10" s="282"/>
    </row>
    <row r="11" spans="2:9" ht="16.5" x14ac:dyDescent="0.3">
      <c r="B11" s="26" t="s">
        <v>126</v>
      </c>
      <c r="C11" s="27" t="s">
        <v>23</v>
      </c>
      <c r="D11" s="45" t="s">
        <v>23</v>
      </c>
    </row>
    <row r="12" spans="2:9" x14ac:dyDescent="0.3">
      <c r="B12" s="204" t="s">
        <v>127</v>
      </c>
      <c r="C12" s="15">
        <f>+SUM(D12:D12)</f>
        <v>169507</v>
      </c>
      <c r="D12" s="16">
        <f>SUM(D13:D14)</f>
        <v>169507</v>
      </c>
      <c r="E12" s="17"/>
      <c r="F12" s="17"/>
      <c r="G12" s="17"/>
      <c r="H12" s="17"/>
      <c r="I12" s="17"/>
    </row>
    <row r="13" spans="2:9" x14ac:dyDescent="0.3">
      <c r="B13" s="18" t="s">
        <v>128</v>
      </c>
      <c r="C13" s="28">
        <f>+SUM(D13:D13)</f>
        <v>52834</v>
      </c>
      <c r="D13" s="272">
        <v>52834</v>
      </c>
      <c r="E13" s="17"/>
      <c r="F13" s="17"/>
      <c r="G13" s="17"/>
    </row>
    <row r="14" spans="2:9" x14ac:dyDescent="0.3">
      <c r="B14" s="21" t="s">
        <v>129</v>
      </c>
      <c r="C14" s="29">
        <f>+SUM(D14:D14)</f>
        <v>116673</v>
      </c>
      <c r="D14" s="273">
        <v>116673</v>
      </c>
      <c r="E14" s="17"/>
      <c r="F14" s="17"/>
    </row>
    <row r="15" spans="2:9" x14ac:dyDescent="0.3">
      <c r="B15" s="293" t="s">
        <v>213</v>
      </c>
      <c r="C15" s="293"/>
      <c r="D15" s="293"/>
    </row>
    <row r="33" spans="2:4" x14ac:dyDescent="0.3">
      <c r="B33" s="292" t="s">
        <v>237</v>
      </c>
      <c r="C33" s="292"/>
      <c r="D33" s="292"/>
    </row>
  </sheetData>
  <mergeCells count="6">
    <mergeCell ref="B33:D33"/>
    <mergeCell ref="B7:D7"/>
    <mergeCell ref="B8:D8"/>
    <mergeCell ref="B9:D9"/>
    <mergeCell ref="B10:D10"/>
    <mergeCell ref="B15:D15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8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7838E-12CF-44C8-BA95-3A8800883539}">
  <dimension ref="B1:V51"/>
  <sheetViews>
    <sheetView showGridLines="0" view="pageBreakPreview" zoomScale="91" zoomScaleNormal="85" zoomScaleSheetLayoutView="91" workbookViewId="0"/>
  </sheetViews>
  <sheetFormatPr baseColWidth="10" defaultRowHeight="15.75" x14ac:dyDescent="0.3"/>
  <cols>
    <col min="1" max="1" width="0.85546875" style="10" customWidth="1"/>
    <col min="2" max="2" width="45.5703125" style="10" customWidth="1"/>
    <col min="3" max="3" width="28.140625" style="10" customWidth="1"/>
    <col min="4" max="4" width="23" style="10" customWidth="1"/>
    <col min="5" max="5" width="21.7109375" style="10" customWidth="1"/>
    <col min="6" max="6" width="18" style="10" customWidth="1"/>
    <col min="7" max="7" width="15.7109375" style="10" customWidth="1"/>
    <col min="8" max="8" width="13.5703125" style="10" hidden="1" customWidth="1"/>
    <col min="9" max="9" width="8.28515625" style="10" hidden="1" customWidth="1"/>
    <col min="10" max="10" width="13.5703125" style="10" hidden="1" customWidth="1"/>
    <col min="11" max="11" width="14.140625" style="10" hidden="1" customWidth="1"/>
    <col min="12" max="12" width="5.85546875" style="10" hidden="1" customWidth="1"/>
    <col min="13" max="13" width="10.7109375" style="10" hidden="1" customWidth="1"/>
    <col min="14" max="14" width="11.42578125" style="10" hidden="1" customWidth="1"/>
    <col min="15" max="15" width="6.140625" style="10" hidden="1" customWidth="1"/>
    <col min="16" max="16" width="11.42578125" style="10" hidden="1" customWidth="1"/>
    <col min="17" max="16384" width="11.42578125" style="10"/>
  </cols>
  <sheetData>
    <row r="1" spans="2:22" ht="3" customHeight="1" x14ac:dyDescent="0.3"/>
    <row r="2" spans="2:22" x14ac:dyDescent="0.3">
      <c r="B2" s="139"/>
      <c r="C2" s="139"/>
      <c r="D2" s="139"/>
      <c r="E2" s="139"/>
      <c r="F2" s="139"/>
      <c r="G2" s="139"/>
      <c r="H2" s="139"/>
      <c r="I2" s="139"/>
      <c r="J2" s="139"/>
      <c r="K2" s="142"/>
      <c r="L2" s="101"/>
      <c r="M2" s="101"/>
      <c r="N2" s="101"/>
      <c r="O2" s="101"/>
      <c r="P2" s="101"/>
    </row>
    <row r="3" spans="2:22" x14ac:dyDescent="0.3">
      <c r="B3" s="139"/>
      <c r="C3" s="139"/>
      <c r="D3" s="139"/>
      <c r="E3" s="139"/>
      <c r="F3" s="139"/>
      <c r="G3" s="139"/>
      <c r="H3" s="139"/>
      <c r="I3" s="139"/>
      <c r="J3" s="139"/>
      <c r="K3" s="141"/>
      <c r="L3" s="101"/>
      <c r="M3" s="101"/>
      <c r="N3" s="101"/>
      <c r="O3" s="101"/>
      <c r="P3" s="101"/>
    </row>
    <row r="4" spans="2:22" x14ac:dyDescent="0.3">
      <c r="B4" s="139"/>
      <c r="C4" s="139"/>
      <c r="D4" s="139"/>
      <c r="E4" s="139"/>
      <c r="F4" s="139"/>
      <c r="G4" s="139"/>
      <c r="H4" s="139"/>
      <c r="I4" s="139"/>
      <c r="J4" s="139"/>
      <c r="K4" s="141"/>
      <c r="L4" s="101"/>
      <c r="M4" s="101"/>
      <c r="N4" s="101"/>
      <c r="O4" s="101"/>
      <c r="P4" s="101"/>
    </row>
    <row r="5" spans="2:22" x14ac:dyDescent="0.3">
      <c r="B5" s="139"/>
      <c r="C5" s="139"/>
      <c r="D5" s="139"/>
      <c r="E5" s="139"/>
      <c r="F5" s="139"/>
      <c r="G5" s="139"/>
      <c r="H5" s="139"/>
      <c r="I5" s="139"/>
      <c r="J5" s="139"/>
      <c r="K5" s="141"/>
      <c r="L5" s="101"/>
      <c r="M5" s="101"/>
      <c r="N5" s="101"/>
      <c r="O5" s="101"/>
      <c r="P5" s="101"/>
    </row>
    <row r="6" spans="2:22" ht="16.5" x14ac:dyDescent="0.3">
      <c r="B6" s="296"/>
      <c r="C6" s="296"/>
      <c r="D6" s="296"/>
      <c r="E6" s="296"/>
      <c r="F6" s="296"/>
      <c r="G6" s="140"/>
      <c r="H6" s="140"/>
      <c r="I6" s="139"/>
      <c r="J6" s="139"/>
      <c r="K6" s="101"/>
      <c r="L6" s="101"/>
      <c r="M6" s="101"/>
      <c r="N6" s="101"/>
      <c r="O6" s="101"/>
      <c r="P6" s="101"/>
    </row>
    <row r="7" spans="2:22" ht="16.5" x14ac:dyDescent="0.3">
      <c r="B7" s="294" t="s">
        <v>31</v>
      </c>
      <c r="C7" s="294"/>
      <c r="D7" s="294"/>
      <c r="E7" s="294"/>
      <c r="F7" s="294"/>
      <c r="G7" s="138"/>
      <c r="H7" s="138"/>
      <c r="I7" s="138"/>
      <c r="J7" s="138"/>
      <c r="K7" s="138"/>
      <c r="L7" s="138"/>
      <c r="M7" s="101"/>
      <c r="N7" s="101"/>
      <c r="O7" s="101"/>
      <c r="P7" s="101"/>
    </row>
    <row r="8" spans="2:22" ht="15" customHeight="1" x14ac:dyDescent="0.3">
      <c r="B8" s="294" t="s">
        <v>0</v>
      </c>
      <c r="C8" s="294"/>
      <c r="D8" s="294"/>
      <c r="E8" s="294"/>
      <c r="F8" s="294"/>
      <c r="G8" s="138"/>
      <c r="H8" s="138"/>
      <c r="I8" s="138"/>
      <c r="J8" s="138"/>
      <c r="K8" s="138"/>
      <c r="L8" s="138"/>
      <c r="M8" s="101"/>
      <c r="N8" s="101"/>
      <c r="O8" s="101"/>
      <c r="P8" s="101"/>
    </row>
    <row r="9" spans="2:22" ht="15" customHeight="1" x14ac:dyDescent="0.3">
      <c r="B9" s="294" t="s">
        <v>7</v>
      </c>
      <c r="C9" s="294"/>
      <c r="D9" s="294"/>
      <c r="E9" s="294"/>
      <c r="F9" s="294"/>
      <c r="G9" s="138"/>
      <c r="H9" s="138"/>
      <c r="I9" s="138"/>
      <c r="J9" s="138"/>
      <c r="K9" s="138"/>
      <c r="L9" s="138"/>
      <c r="M9" s="101"/>
      <c r="N9" s="101"/>
      <c r="O9" s="101"/>
      <c r="P9" s="101"/>
    </row>
    <row r="10" spans="2:22" ht="15" customHeight="1" x14ac:dyDescent="0.3">
      <c r="B10" s="295" t="s">
        <v>236</v>
      </c>
      <c r="C10" s="295"/>
      <c r="D10" s="295"/>
      <c r="E10" s="295"/>
      <c r="F10" s="295"/>
      <c r="G10" s="138"/>
      <c r="H10" s="138"/>
      <c r="I10" s="138"/>
      <c r="J10" s="138"/>
      <c r="K10" s="138"/>
      <c r="L10" s="138"/>
      <c r="M10" s="101"/>
      <c r="N10" s="101"/>
      <c r="O10" s="101"/>
      <c r="P10" s="101"/>
      <c r="Q10" s="107"/>
      <c r="R10" s="107"/>
      <c r="S10" s="107"/>
    </row>
    <row r="11" spans="2:22" ht="15.75" customHeight="1" x14ac:dyDescent="0.3">
      <c r="B11" s="297" t="s">
        <v>32</v>
      </c>
      <c r="C11" s="299" t="s">
        <v>1</v>
      </c>
      <c r="D11" s="299"/>
      <c r="E11" s="299" t="s">
        <v>23</v>
      </c>
      <c r="F11" s="300"/>
      <c r="G11" s="301" t="s">
        <v>118</v>
      </c>
      <c r="H11" s="302"/>
      <c r="I11" s="302" t="s">
        <v>212</v>
      </c>
      <c r="J11" s="302"/>
      <c r="K11" s="302" t="s">
        <v>229</v>
      </c>
      <c r="L11" s="302"/>
      <c r="M11" s="112"/>
      <c r="N11" s="112"/>
      <c r="O11" s="107"/>
      <c r="P11" s="107"/>
      <c r="Q11" s="107"/>
      <c r="R11" s="107"/>
      <c r="S11" s="107"/>
    </row>
    <row r="12" spans="2:22" ht="30" customHeight="1" x14ac:dyDescent="0.3">
      <c r="B12" s="298"/>
      <c r="C12" s="136" t="s">
        <v>100</v>
      </c>
      <c r="D12" s="137" t="s">
        <v>101</v>
      </c>
      <c r="E12" s="136" t="s">
        <v>33</v>
      </c>
      <c r="F12" s="135" t="s">
        <v>34</v>
      </c>
      <c r="G12" s="134" t="s">
        <v>97</v>
      </c>
      <c r="H12" s="132" t="s">
        <v>34</v>
      </c>
      <c r="I12" s="133" t="s">
        <v>97</v>
      </c>
      <c r="J12" s="132" t="s">
        <v>34</v>
      </c>
      <c r="K12" s="133" t="s">
        <v>97</v>
      </c>
      <c r="L12" s="132" t="s">
        <v>34</v>
      </c>
      <c r="M12" s="112"/>
      <c r="N12" s="112"/>
      <c r="O12" s="107"/>
      <c r="P12" s="107"/>
      <c r="Q12" s="107"/>
      <c r="R12" s="107"/>
      <c r="S12" s="107"/>
    </row>
    <row r="13" spans="2:22" x14ac:dyDescent="0.3">
      <c r="B13" s="131" t="s">
        <v>1</v>
      </c>
      <c r="C13" s="130">
        <f t="shared" ref="C13:L13" si="0">SUM(C14:C27)</f>
        <v>45166</v>
      </c>
      <c r="D13" s="130">
        <f t="shared" si="0"/>
        <v>12460</v>
      </c>
      <c r="E13" s="130">
        <f t="shared" si="0"/>
        <v>45166</v>
      </c>
      <c r="F13" s="129">
        <f t="shared" si="0"/>
        <v>12460</v>
      </c>
      <c r="G13" s="128">
        <f t="shared" si="0"/>
        <v>0</v>
      </c>
      <c r="H13" s="127">
        <f t="shared" si="0"/>
        <v>0</v>
      </c>
      <c r="I13" s="127">
        <f t="shared" si="0"/>
        <v>0</v>
      </c>
      <c r="J13" s="127">
        <f t="shared" si="0"/>
        <v>0</v>
      </c>
      <c r="K13" s="127">
        <f t="shared" si="0"/>
        <v>0</v>
      </c>
      <c r="L13" s="127">
        <f t="shared" si="0"/>
        <v>0</v>
      </c>
      <c r="M13" s="113"/>
      <c r="N13" s="113"/>
      <c r="O13" s="126"/>
      <c r="P13" s="126"/>
      <c r="Q13" s="126"/>
      <c r="R13" s="126"/>
      <c r="S13" s="126"/>
      <c r="T13" s="17"/>
      <c r="U13" s="17"/>
      <c r="V13" s="17"/>
    </row>
    <row r="14" spans="2:22" x14ac:dyDescent="0.3">
      <c r="B14" s="125" t="s">
        <v>35</v>
      </c>
      <c r="C14" s="124">
        <f t="shared" ref="C14:C27" si="1">SUM(E14,G14,I14,K14)</f>
        <v>424</v>
      </c>
      <c r="D14" s="124">
        <f t="shared" ref="D14:D27" si="2">SUM(F14,J14,H14,L14)</f>
        <v>318</v>
      </c>
      <c r="E14" s="123">
        <v>424</v>
      </c>
      <c r="F14" s="122">
        <v>318</v>
      </c>
      <c r="G14" s="121"/>
      <c r="H14" s="120"/>
      <c r="I14" s="120"/>
      <c r="J14" s="120"/>
      <c r="K14" s="120"/>
      <c r="L14" s="120"/>
      <c r="M14" s="113"/>
      <c r="N14" s="112"/>
      <c r="O14" s="107"/>
      <c r="P14" s="107"/>
      <c r="Q14" s="107"/>
      <c r="R14" s="107"/>
      <c r="S14" s="107"/>
      <c r="U14" s="17"/>
      <c r="V14" s="17"/>
    </row>
    <row r="15" spans="2:22" x14ac:dyDescent="0.3">
      <c r="B15" s="125" t="s">
        <v>36</v>
      </c>
      <c r="C15" s="124">
        <f t="shared" si="1"/>
        <v>721</v>
      </c>
      <c r="D15" s="124">
        <f t="shared" si="2"/>
        <v>3879</v>
      </c>
      <c r="E15" s="123">
        <v>721</v>
      </c>
      <c r="F15" s="122">
        <v>3879</v>
      </c>
      <c r="G15" s="121"/>
      <c r="H15" s="120"/>
      <c r="I15" s="120"/>
      <c r="J15" s="120"/>
      <c r="K15" s="120"/>
      <c r="L15" s="120"/>
      <c r="M15" s="113"/>
      <c r="N15" s="112"/>
      <c r="O15" s="107"/>
      <c r="P15" s="107"/>
      <c r="Q15" s="107"/>
      <c r="R15" s="107"/>
      <c r="S15" s="107"/>
      <c r="U15" s="17"/>
      <c r="V15" s="17"/>
    </row>
    <row r="16" spans="2:22" x14ac:dyDescent="0.3">
      <c r="B16" s="125" t="s">
        <v>37</v>
      </c>
      <c r="C16" s="124">
        <f t="shared" si="1"/>
        <v>1078</v>
      </c>
      <c r="D16" s="124">
        <f t="shared" si="2"/>
        <v>2115</v>
      </c>
      <c r="E16" s="123">
        <v>1078</v>
      </c>
      <c r="F16" s="122">
        <v>2115</v>
      </c>
      <c r="G16" s="121"/>
      <c r="H16" s="120"/>
      <c r="I16" s="120"/>
      <c r="J16" s="120"/>
      <c r="K16" s="120"/>
      <c r="L16" s="120"/>
      <c r="M16" s="113"/>
      <c r="N16" s="112"/>
      <c r="O16" s="107"/>
      <c r="P16" s="107"/>
      <c r="Q16" s="107"/>
      <c r="R16" s="107"/>
      <c r="S16" s="107"/>
      <c r="U16" s="17"/>
      <c r="V16" s="17"/>
    </row>
    <row r="17" spans="2:22" x14ac:dyDescent="0.3">
      <c r="B17" s="125" t="s">
        <v>38</v>
      </c>
      <c r="C17" s="124">
        <f t="shared" si="1"/>
        <v>7</v>
      </c>
      <c r="D17" s="124">
        <f t="shared" si="2"/>
        <v>5</v>
      </c>
      <c r="E17" s="123">
        <v>7</v>
      </c>
      <c r="F17" s="122">
        <v>5</v>
      </c>
      <c r="G17" s="121"/>
      <c r="H17" s="120"/>
      <c r="I17" s="120"/>
      <c r="J17" s="120"/>
      <c r="K17" s="120"/>
      <c r="L17" s="120"/>
      <c r="M17" s="113"/>
      <c r="N17" s="112"/>
      <c r="O17" s="107"/>
      <c r="P17" s="107"/>
      <c r="Q17" s="107"/>
      <c r="R17" s="107"/>
      <c r="S17" s="107"/>
      <c r="U17" s="17"/>
      <c r="V17" s="17"/>
    </row>
    <row r="18" spans="2:22" x14ac:dyDescent="0.3">
      <c r="B18" s="125" t="s">
        <v>39</v>
      </c>
      <c r="C18" s="124">
        <f t="shared" si="1"/>
        <v>84</v>
      </c>
      <c r="D18" s="124">
        <f t="shared" si="2"/>
        <v>0</v>
      </c>
      <c r="E18" s="123">
        <v>84</v>
      </c>
      <c r="F18" s="122">
        <v>0</v>
      </c>
      <c r="G18" s="121"/>
      <c r="H18" s="120"/>
      <c r="I18" s="120"/>
      <c r="J18" s="120"/>
      <c r="K18" s="120"/>
      <c r="L18" s="120"/>
      <c r="M18" s="113"/>
      <c r="N18" s="112"/>
      <c r="O18" s="107"/>
      <c r="P18" s="107"/>
      <c r="Q18" s="107"/>
      <c r="R18" s="107"/>
      <c r="S18" s="107"/>
      <c r="U18" s="17"/>
      <c r="V18" s="17"/>
    </row>
    <row r="19" spans="2:22" x14ac:dyDescent="0.3">
      <c r="B19" s="125" t="s">
        <v>40</v>
      </c>
      <c r="C19" s="124">
        <f t="shared" si="1"/>
        <v>120</v>
      </c>
      <c r="D19" s="124">
        <f t="shared" si="2"/>
        <v>70</v>
      </c>
      <c r="E19" s="123">
        <v>120</v>
      </c>
      <c r="F19" s="122">
        <v>70</v>
      </c>
      <c r="G19" s="121"/>
      <c r="H19" s="120"/>
      <c r="I19" s="120"/>
      <c r="J19" s="120"/>
      <c r="K19" s="120"/>
      <c r="L19" s="120"/>
      <c r="M19" s="113"/>
      <c r="N19" s="112"/>
      <c r="O19" s="107"/>
      <c r="P19" s="107"/>
      <c r="Q19" s="107"/>
      <c r="R19" s="107"/>
      <c r="S19" s="107"/>
      <c r="U19" s="17"/>
      <c r="V19" s="17"/>
    </row>
    <row r="20" spans="2:22" x14ac:dyDescent="0.3">
      <c r="B20" s="125" t="s">
        <v>41</v>
      </c>
      <c r="C20" s="124">
        <f t="shared" si="1"/>
        <v>23</v>
      </c>
      <c r="D20" s="124">
        <f t="shared" si="2"/>
        <v>85</v>
      </c>
      <c r="E20" s="123">
        <v>23</v>
      </c>
      <c r="F20" s="122">
        <v>85</v>
      </c>
      <c r="G20" s="121"/>
      <c r="H20" s="120"/>
      <c r="I20" s="120"/>
      <c r="J20" s="120"/>
      <c r="K20" s="120"/>
      <c r="L20" s="120"/>
      <c r="M20" s="113"/>
      <c r="N20" s="112"/>
      <c r="O20" s="107"/>
      <c r="P20" s="107"/>
      <c r="Q20" s="107"/>
      <c r="R20" s="107"/>
      <c r="S20" s="107"/>
      <c r="U20" s="17"/>
      <c r="V20" s="17"/>
    </row>
    <row r="21" spans="2:22" x14ac:dyDescent="0.3">
      <c r="B21" s="125" t="s">
        <v>42</v>
      </c>
      <c r="C21" s="124">
        <f t="shared" si="1"/>
        <v>796</v>
      </c>
      <c r="D21" s="124">
        <f t="shared" si="2"/>
        <v>325</v>
      </c>
      <c r="E21" s="123">
        <v>796</v>
      </c>
      <c r="F21" s="122">
        <v>325</v>
      </c>
      <c r="G21" s="121"/>
      <c r="H21" s="120"/>
      <c r="I21" s="120"/>
      <c r="J21" s="120"/>
      <c r="K21" s="120"/>
      <c r="L21" s="120"/>
      <c r="M21" s="113"/>
      <c r="N21" s="112"/>
      <c r="O21" s="107"/>
      <c r="P21" s="107"/>
      <c r="Q21" s="107"/>
      <c r="R21" s="107"/>
      <c r="S21" s="107"/>
      <c r="U21" s="17"/>
      <c r="V21" s="17"/>
    </row>
    <row r="22" spans="2:22" x14ac:dyDescent="0.3">
      <c r="B22" s="125" t="s">
        <v>43</v>
      </c>
      <c r="C22" s="124">
        <f t="shared" si="1"/>
        <v>244</v>
      </c>
      <c r="D22" s="124">
        <f t="shared" si="2"/>
        <v>280</v>
      </c>
      <c r="E22" s="123">
        <v>244</v>
      </c>
      <c r="F22" s="122">
        <v>280</v>
      </c>
      <c r="G22" s="121"/>
      <c r="H22" s="120"/>
      <c r="I22" s="120"/>
      <c r="J22" s="120"/>
      <c r="K22" s="120"/>
      <c r="L22" s="120"/>
      <c r="M22" s="113"/>
      <c r="N22" s="112"/>
      <c r="O22" s="107"/>
      <c r="P22" s="107"/>
      <c r="Q22" s="107"/>
      <c r="R22" s="107"/>
      <c r="S22" s="107"/>
      <c r="U22" s="17"/>
      <c r="V22" s="17"/>
    </row>
    <row r="23" spans="2:22" x14ac:dyDescent="0.3">
      <c r="B23" s="125" t="s">
        <v>44</v>
      </c>
      <c r="C23" s="124">
        <f t="shared" si="1"/>
        <v>44</v>
      </c>
      <c r="D23" s="124">
        <f t="shared" si="2"/>
        <v>25</v>
      </c>
      <c r="E23" s="123">
        <v>44</v>
      </c>
      <c r="F23" s="122">
        <v>25</v>
      </c>
      <c r="G23" s="121"/>
      <c r="H23" s="120"/>
      <c r="I23" s="120"/>
      <c r="J23" s="120"/>
      <c r="K23" s="120"/>
      <c r="L23" s="120"/>
      <c r="M23" s="113"/>
      <c r="N23" s="112"/>
      <c r="O23" s="101"/>
      <c r="P23" s="101"/>
      <c r="Q23" s="101"/>
      <c r="R23" s="101"/>
      <c r="S23" s="107"/>
      <c r="U23" s="17"/>
      <c r="V23" s="17"/>
    </row>
    <row r="24" spans="2:22" x14ac:dyDescent="0.3">
      <c r="B24" s="125" t="s">
        <v>45</v>
      </c>
      <c r="C24" s="124">
        <f t="shared" si="1"/>
        <v>25629</v>
      </c>
      <c r="D24" s="124">
        <f t="shared" si="2"/>
        <v>2502</v>
      </c>
      <c r="E24" s="123">
        <v>25629</v>
      </c>
      <c r="F24" s="122">
        <v>2502</v>
      </c>
      <c r="G24" s="121"/>
      <c r="H24" s="120"/>
      <c r="I24" s="120"/>
      <c r="J24" s="120"/>
      <c r="K24" s="120"/>
      <c r="L24" s="120"/>
      <c r="M24" s="113"/>
      <c r="N24" s="112"/>
      <c r="O24" s="101"/>
      <c r="P24" s="101"/>
      <c r="Q24" s="101"/>
      <c r="R24" s="101"/>
      <c r="S24" s="107"/>
      <c r="U24" s="17"/>
      <c r="V24" s="17"/>
    </row>
    <row r="25" spans="2:22" x14ac:dyDescent="0.3">
      <c r="B25" s="125" t="s">
        <v>46</v>
      </c>
      <c r="C25" s="124">
        <f t="shared" si="1"/>
        <v>15370</v>
      </c>
      <c r="D25" s="124">
        <f t="shared" si="2"/>
        <v>1486</v>
      </c>
      <c r="E25" s="123">
        <v>15370</v>
      </c>
      <c r="F25" s="122">
        <v>1486</v>
      </c>
      <c r="G25" s="121"/>
      <c r="H25" s="120"/>
      <c r="I25" s="120"/>
      <c r="J25" s="120"/>
      <c r="K25" s="120"/>
      <c r="L25" s="120"/>
      <c r="M25" s="113"/>
      <c r="N25" s="112"/>
      <c r="O25" s="101"/>
      <c r="P25" s="101"/>
      <c r="Q25" s="101"/>
      <c r="R25" s="101"/>
      <c r="S25" s="107"/>
      <c r="U25" s="17"/>
      <c r="V25" s="17"/>
    </row>
    <row r="26" spans="2:22" x14ac:dyDescent="0.3">
      <c r="B26" s="125" t="s">
        <v>47</v>
      </c>
      <c r="C26" s="124">
        <f t="shared" si="1"/>
        <v>157</v>
      </c>
      <c r="D26" s="124">
        <f t="shared" si="2"/>
        <v>504</v>
      </c>
      <c r="E26" s="123">
        <v>157</v>
      </c>
      <c r="F26" s="122">
        <v>504</v>
      </c>
      <c r="G26" s="121"/>
      <c r="H26" s="120"/>
      <c r="I26" s="120"/>
      <c r="J26" s="120"/>
      <c r="K26" s="120"/>
      <c r="L26" s="120"/>
      <c r="M26" s="113"/>
      <c r="N26" s="112"/>
      <c r="O26" s="101"/>
      <c r="P26" s="101"/>
      <c r="Q26" s="101"/>
      <c r="R26" s="101"/>
      <c r="S26" s="107"/>
      <c r="U26" s="17"/>
      <c r="V26" s="17"/>
    </row>
    <row r="27" spans="2:22" x14ac:dyDescent="0.3">
      <c r="B27" s="119" t="s">
        <v>48</v>
      </c>
      <c r="C27" s="118">
        <f t="shared" si="1"/>
        <v>469</v>
      </c>
      <c r="D27" s="118">
        <f t="shared" si="2"/>
        <v>866</v>
      </c>
      <c r="E27" s="117">
        <v>469</v>
      </c>
      <c r="F27" s="116">
        <v>866</v>
      </c>
      <c r="G27" s="115"/>
      <c r="H27" s="114"/>
      <c r="I27" s="114"/>
      <c r="J27" s="114"/>
      <c r="K27" s="114"/>
      <c r="L27" s="114"/>
      <c r="M27" s="113"/>
      <c r="N27" s="112"/>
      <c r="O27" s="101"/>
      <c r="P27" s="101"/>
      <c r="Q27" s="101"/>
      <c r="R27" s="101"/>
      <c r="S27" s="107"/>
      <c r="U27" s="17"/>
      <c r="V27" s="17"/>
    </row>
    <row r="28" spans="2:22" ht="54" customHeight="1" x14ac:dyDescent="0.3">
      <c r="B28" s="303" t="s">
        <v>238</v>
      </c>
      <c r="C28" s="303"/>
      <c r="D28" s="303"/>
      <c r="E28" s="303"/>
      <c r="F28" s="303"/>
      <c r="G28" s="111"/>
      <c r="H28" s="111"/>
      <c r="I28" s="111"/>
      <c r="J28" s="111"/>
      <c r="K28" s="101"/>
      <c r="L28" s="101"/>
      <c r="M28" s="101"/>
      <c r="N28" s="101"/>
      <c r="O28" s="101"/>
      <c r="P28" s="101"/>
      <c r="Q28" s="101"/>
      <c r="R28" s="101"/>
      <c r="S28" s="107"/>
    </row>
    <row r="29" spans="2:22" x14ac:dyDescent="0.3">
      <c r="B29" s="33" t="s">
        <v>49</v>
      </c>
      <c r="C29" s="110"/>
      <c r="D29" s="110"/>
      <c r="E29" s="110"/>
      <c r="F29" s="110"/>
      <c r="G29" s="110"/>
      <c r="H29" s="110"/>
      <c r="I29" s="109"/>
      <c r="J29" s="109"/>
      <c r="K29" s="101"/>
      <c r="L29" s="101"/>
      <c r="M29" s="101"/>
      <c r="N29" s="101"/>
      <c r="O29" s="101"/>
      <c r="P29" s="101"/>
      <c r="Q29" s="101"/>
      <c r="R29" s="101"/>
      <c r="S29" s="107"/>
    </row>
    <row r="30" spans="2:22" x14ac:dyDescent="0.3">
      <c r="B30" s="34"/>
      <c r="C30" s="105"/>
      <c r="D30" s="105"/>
      <c r="E30" s="105"/>
      <c r="F30" s="105"/>
      <c r="G30" s="105"/>
      <c r="H30" s="105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7"/>
    </row>
    <row r="31" spans="2:22" x14ac:dyDescent="0.3">
      <c r="B31" s="106"/>
      <c r="C31" s="105"/>
      <c r="D31" s="105"/>
      <c r="E31" s="105"/>
      <c r="F31" s="105"/>
      <c r="G31" s="105"/>
      <c r="H31" s="105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7"/>
    </row>
    <row r="32" spans="2:22" x14ac:dyDescent="0.3">
      <c r="B32" s="108"/>
      <c r="C32" s="105"/>
      <c r="D32" s="105"/>
      <c r="E32" s="105"/>
      <c r="F32" s="105"/>
      <c r="G32" s="105"/>
      <c r="H32" s="105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7"/>
    </row>
    <row r="33" spans="2:19" x14ac:dyDescent="0.3">
      <c r="B33" s="106"/>
      <c r="C33" s="105"/>
      <c r="D33" s="105"/>
      <c r="E33" s="105"/>
      <c r="F33" s="105"/>
      <c r="G33" s="105"/>
      <c r="H33" s="105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7"/>
    </row>
    <row r="34" spans="2:19" x14ac:dyDescent="0.3">
      <c r="B34" s="106"/>
      <c r="C34" s="105"/>
      <c r="D34" s="105"/>
      <c r="E34" s="105"/>
      <c r="F34" s="105"/>
      <c r="G34" s="105"/>
      <c r="H34" s="105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7"/>
    </row>
    <row r="35" spans="2:19" x14ac:dyDescent="0.3">
      <c r="B35" s="106"/>
      <c r="C35" s="105"/>
      <c r="D35" s="105"/>
      <c r="E35" s="105"/>
      <c r="F35" s="105"/>
      <c r="G35" s="105"/>
      <c r="H35" s="105"/>
      <c r="I35" s="101"/>
      <c r="J35" s="101"/>
      <c r="K35" s="101"/>
      <c r="L35" s="101"/>
      <c r="M35" s="101"/>
      <c r="N35" s="101"/>
      <c r="O35" s="101"/>
      <c r="P35" s="101"/>
      <c r="Q35" s="101"/>
      <c r="R35" s="101"/>
    </row>
    <row r="36" spans="2:19" x14ac:dyDescent="0.3">
      <c r="B36" s="106"/>
      <c r="C36" s="105"/>
      <c r="D36" s="105"/>
      <c r="E36" s="105"/>
      <c r="F36" s="105"/>
      <c r="G36" s="105"/>
      <c r="H36" s="105"/>
      <c r="I36" s="101"/>
      <c r="J36" s="101"/>
      <c r="K36" s="101"/>
      <c r="L36" s="101"/>
      <c r="M36" s="101"/>
      <c r="N36" s="101"/>
      <c r="O36" s="101"/>
      <c r="P36" s="101"/>
      <c r="Q36" s="101"/>
      <c r="R36" s="101"/>
    </row>
    <row r="37" spans="2:19" x14ac:dyDescent="0.3">
      <c r="B37" s="104"/>
      <c r="C37" s="103"/>
      <c r="D37" s="103"/>
      <c r="E37" s="103"/>
      <c r="F37" s="103"/>
      <c r="G37" s="103"/>
      <c r="H37" s="103"/>
      <c r="I37" s="101"/>
      <c r="J37" s="101"/>
      <c r="K37" s="101"/>
      <c r="L37" s="101"/>
      <c r="M37" s="101"/>
      <c r="N37" s="101"/>
      <c r="O37" s="101"/>
      <c r="P37" s="101"/>
      <c r="Q37" s="101"/>
      <c r="R37" s="101"/>
    </row>
    <row r="38" spans="2:19" x14ac:dyDescent="0.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</row>
    <row r="39" spans="2:19" x14ac:dyDescent="0.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</row>
    <row r="40" spans="2:19" x14ac:dyDescent="0.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</row>
    <row r="41" spans="2:19" x14ac:dyDescent="0.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</row>
    <row r="42" spans="2:19" x14ac:dyDescent="0.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</row>
    <row r="43" spans="2:19" x14ac:dyDescent="0.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</row>
    <row r="44" spans="2:19" x14ac:dyDescent="0.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</row>
    <row r="45" spans="2:19" x14ac:dyDescent="0.3"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2:19" x14ac:dyDescent="0.3"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9" x14ac:dyDescent="0.3"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9" x14ac:dyDescent="0.3"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 x14ac:dyDescent="0.3"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 x14ac:dyDescent="0.3"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 x14ac:dyDescent="0.3">
      <c r="B51" s="304" t="s">
        <v>49</v>
      </c>
      <c r="C51" s="304"/>
      <c r="D51" s="304"/>
      <c r="E51" s="304"/>
      <c r="F51" s="304"/>
      <c r="G51" s="304"/>
      <c r="H51" s="102"/>
      <c r="I51" s="102"/>
      <c r="J51" s="102"/>
      <c r="K51" s="102"/>
      <c r="L51" s="102"/>
      <c r="M51" s="102"/>
      <c r="N51" s="102"/>
      <c r="O51" s="102"/>
      <c r="P51" s="101"/>
      <c r="Q51" s="101"/>
    </row>
  </sheetData>
  <mergeCells count="13">
    <mergeCell ref="G11:H11"/>
    <mergeCell ref="I11:J11"/>
    <mergeCell ref="K11:L11"/>
    <mergeCell ref="B28:F28"/>
    <mergeCell ref="B51:G51"/>
    <mergeCell ref="B8:F8"/>
    <mergeCell ref="B9:F9"/>
    <mergeCell ref="B10:F10"/>
    <mergeCell ref="B6:F6"/>
    <mergeCell ref="B11:B12"/>
    <mergeCell ref="C11:D11"/>
    <mergeCell ref="E11:F11"/>
    <mergeCell ref="B7:F7"/>
  </mergeCells>
  <printOptions horizontalCentered="1"/>
  <pageMargins left="0.15748031496062992" right="0.15748031496062992" top="0.39370078740157483" bottom="0.15748031496062992" header="0.31496062992125984" footer="0.31496062992125984"/>
  <pageSetup scale="6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CB4F0-153C-4DC2-B936-EB5DBF679CD9}">
  <dimension ref="B1:J38"/>
  <sheetViews>
    <sheetView showGridLines="0" view="pageBreakPreview" zoomScaleNormal="100" zoomScaleSheetLayoutView="100" workbookViewId="0">
      <selection sqref="A1:D39"/>
    </sheetView>
  </sheetViews>
  <sheetFormatPr baseColWidth="10" defaultRowHeight="15.75" x14ac:dyDescent="0.3"/>
  <cols>
    <col min="1" max="1" width="0.7109375" style="10" customWidth="1"/>
    <col min="2" max="2" width="22.5703125" style="10" customWidth="1"/>
    <col min="3" max="3" width="33.5703125" style="10" customWidth="1"/>
    <col min="4" max="4" width="60" style="10" customWidth="1"/>
    <col min="5" max="5" width="3.5703125" style="10" customWidth="1"/>
    <col min="6" max="16384" width="11.42578125" style="10"/>
  </cols>
  <sheetData>
    <row r="1" spans="2:10" ht="3.75" customHeight="1" x14ac:dyDescent="0.3"/>
    <row r="2" spans="2:10" x14ac:dyDescent="0.3">
      <c r="B2" s="11"/>
      <c r="C2" s="11"/>
      <c r="D2" s="11"/>
      <c r="E2" s="13"/>
    </row>
    <row r="3" spans="2:10" ht="18" customHeight="1" x14ac:dyDescent="0.3">
      <c r="B3" s="11"/>
      <c r="C3" s="11"/>
      <c r="D3" s="11"/>
    </row>
    <row r="4" spans="2:10" x14ac:dyDescent="0.3">
      <c r="B4" s="11"/>
      <c r="C4" s="11"/>
      <c r="D4" s="11"/>
    </row>
    <row r="5" spans="2:10" x14ac:dyDescent="0.3">
      <c r="B5" s="11"/>
      <c r="C5" s="11"/>
      <c r="D5" s="11"/>
      <c r="E5" s="13"/>
    </row>
    <row r="6" spans="2:10" x14ac:dyDescent="0.3">
      <c r="B6" s="11"/>
      <c r="C6" s="11"/>
      <c r="D6" s="11"/>
      <c r="E6" s="13"/>
    </row>
    <row r="7" spans="2:10" x14ac:dyDescent="0.3">
      <c r="B7" s="11"/>
      <c r="C7" s="11"/>
      <c r="D7" s="11"/>
      <c r="E7" s="13"/>
    </row>
    <row r="8" spans="2:10" x14ac:dyDescent="0.3">
      <c r="B8" s="12"/>
      <c r="C8" s="11"/>
      <c r="D8" s="11"/>
    </row>
    <row r="9" spans="2:10" ht="16.5" x14ac:dyDescent="0.3">
      <c r="B9" s="282" t="s">
        <v>50</v>
      </c>
      <c r="C9" s="282"/>
      <c r="D9" s="282"/>
    </row>
    <row r="10" spans="2:10" ht="16.5" x14ac:dyDescent="0.3">
      <c r="B10" s="282" t="s">
        <v>0</v>
      </c>
      <c r="C10" s="282"/>
      <c r="D10" s="282"/>
    </row>
    <row r="11" spans="2:10" ht="16.5" x14ac:dyDescent="0.3">
      <c r="B11" s="282" t="s">
        <v>9</v>
      </c>
      <c r="C11" s="282"/>
      <c r="D11" s="282"/>
    </row>
    <row r="12" spans="2:10" ht="16.5" x14ac:dyDescent="0.3">
      <c r="B12" s="282" t="s">
        <v>236</v>
      </c>
      <c r="C12" s="282"/>
      <c r="D12" s="282"/>
    </row>
    <row r="13" spans="2:10" ht="16.5" x14ac:dyDescent="0.3">
      <c r="B13" s="26" t="s">
        <v>51</v>
      </c>
      <c r="C13" s="36" t="s">
        <v>1</v>
      </c>
      <c r="D13" s="37" t="s">
        <v>23</v>
      </c>
    </row>
    <row r="14" spans="2:10" x14ac:dyDescent="0.3">
      <c r="B14" s="38" t="s">
        <v>1</v>
      </c>
      <c r="C14" s="39">
        <f t="shared" ref="C14:C19" si="0">SUM(D14:D14)</f>
        <v>41161</v>
      </c>
      <c r="D14" s="270">
        <f>SUM(D15:D19)</f>
        <v>41161</v>
      </c>
      <c r="F14" s="17"/>
      <c r="G14" s="17"/>
      <c r="H14" s="17"/>
      <c r="I14" s="17"/>
      <c r="J14" s="17"/>
    </row>
    <row r="15" spans="2:10" x14ac:dyDescent="0.3">
      <c r="B15" s="18" t="s">
        <v>52</v>
      </c>
      <c r="C15" s="28">
        <f t="shared" si="0"/>
        <v>1835</v>
      </c>
      <c r="D15" s="20">
        <v>1835</v>
      </c>
      <c r="F15" s="17"/>
    </row>
    <row r="16" spans="2:10" x14ac:dyDescent="0.3">
      <c r="B16" s="18" t="s">
        <v>53</v>
      </c>
      <c r="C16" s="28">
        <f t="shared" si="0"/>
        <v>3835</v>
      </c>
      <c r="D16" s="20">
        <v>3835</v>
      </c>
      <c r="F16" s="17"/>
    </row>
    <row r="17" spans="2:6" x14ac:dyDescent="0.3">
      <c r="B17" s="18" t="s">
        <v>54</v>
      </c>
      <c r="C17" s="28">
        <f t="shared" si="0"/>
        <v>9487</v>
      </c>
      <c r="D17" s="20">
        <v>9487</v>
      </c>
      <c r="F17" s="17"/>
    </row>
    <row r="18" spans="2:6" x14ac:dyDescent="0.3">
      <c r="B18" s="18" t="s">
        <v>55</v>
      </c>
      <c r="C18" s="28">
        <f t="shared" si="0"/>
        <v>0</v>
      </c>
      <c r="D18" s="20">
        <v>0</v>
      </c>
      <c r="F18" s="17"/>
    </row>
    <row r="19" spans="2:6" x14ac:dyDescent="0.3">
      <c r="B19" s="21" t="s">
        <v>56</v>
      </c>
      <c r="C19" s="29">
        <f t="shared" si="0"/>
        <v>26004</v>
      </c>
      <c r="D19" s="23">
        <v>26004</v>
      </c>
      <c r="F19" s="17"/>
    </row>
    <row r="20" spans="2:6" x14ac:dyDescent="0.3">
      <c r="B20" s="306" t="s">
        <v>57</v>
      </c>
      <c r="C20" s="306"/>
      <c r="D20" s="306"/>
    </row>
    <row r="21" spans="2:6" x14ac:dyDescent="0.3">
      <c r="B21" s="34"/>
    </row>
    <row r="22" spans="2:6" x14ac:dyDescent="0.3">
      <c r="B22" s="34"/>
    </row>
    <row r="23" spans="2:6" x14ac:dyDescent="0.3">
      <c r="B23" s="35"/>
    </row>
    <row r="29" spans="2:6" x14ac:dyDescent="0.3">
      <c r="D29" s="17"/>
    </row>
    <row r="38" spans="2:4" x14ac:dyDescent="0.3">
      <c r="B38" s="305" t="s">
        <v>200</v>
      </c>
      <c r="C38" s="305"/>
      <c r="D38" s="305"/>
    </row>
  </sheetData>
  <mergeCells count="6">
    <mergeCell ref="B38:D38"/>
    <mergeCell ref="B9:D9"/>
    <mergeCell ref="B10:D10"/>
    <mergeCell ref="B11:D11"/>
    <mergeCell ref="B12:D12"/>
    <mergeCell ref="B20:D20"/>
  </mergeCells>
  <printOptions horizontalCentered="1"/>
  <pageMargins left="0.15748031496062992" right="0.15748031496062992" top="0.19685039370078741" bottom="0.15748031496062992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CA254-EC74-47B1-9149-F2BD233A61DE}">
  <dimension ref="B1:L42"/>
  <sheetViews>
    <sheetView showGridLines="0" view="pageBreakPreview" zoomScale="85" zoomScaleNormal="100" zoomScaleSheetLayoutView="85" workbookViewId="0">
      <selection sqref="A1:G36"/>
    </sheetView>
  </sheetViews>
  <sheetFormatPr baseColWidth="10" defaultRowHeight="15.75" x14ac:dyDescent="0.3"/>
  <cols>
    <col min="1" max="1" width="3.28515625" style="10" customWidth="1"/>
    <col min="2" max="2" width="24.7109375" style="10" customWidth="1"/>
    <col min="3" max="3" width="21.28515625" style="10" customWidth="1"/>
    <col min="4" max="4" width="16.140625" style="10" customWidth="1"/>
    <col min="5" max="5" width="28" style="10" customWidth="1"/>
    <col min="6" max="6" width="28.140625" style="10" customWidth="1"/>
    <col min="7" max="7" width="4.140625" style="10" customWidth="1"/>
    <col min="8" max="16384" width="11.42578125" style="10"/>
  </cols>
  <sheetData>
    <row r="1" spans="2:12" ht="3.75" customHeight="1" x14ac:dyDescent="0.3"/>
    <row r="2" spans="2:12" x14ac:dyDescent="0.3">
      <c r="B2" s="11"/>
      <c r="C2" s="11"/>
      <c r="D2" s="11"/>
      <c r="E2" s="11"/>
      <c r="F2" s="11"/>
      <c r="G2" s="25"/>
    </row>
    <row r="3" spans="2:12" x14ac:dyDescent="0.3">
      <c r="B3" s="11"/>
      <c r="C3" s="11"/>
      <c r="D3" s="11"/>
      <c r="E3" s="11"/>
      <c r="F3" s="11"/>
      <c r="G3" s="25"/>
    </row>
    <row r="4" spans="2:12" x14ac:dyDescent="0.3">
      <c r="B4" s="11"/>
      <c r="C4" s="11"/>
      <c r="D4" s="11"/>
      <c r="E4" s="11"/>
      <c r="F4" s="11"/>
      <c r="G4" s="25"/>
    </row>
    <row r="5" spans="2:12" x14ac:dyDescent="0.3">
      <c r="B5" s="11"/>
      <c r="C5" s="11"/>
      <c r="D5" s="11"/>
      <c r="E5" s="11"/>
      <c r="F5" s="11"/>
      <c r="G5" s="25"/>
    </row>
    <row r="6" spans="2:12" x14ac:dyDescent="0.3">
      <c r="B6" s="11"/>
      <c r="C6" s="11"/>
      <c r="D6" s="11"/>
      <c r="E6" s="11"/>
      <c r="F6" s="11"/>
      <c r="G6" s="25"/>
    </row>
    <row r="7" spans="2:12" x14ac:dyDescent="0.3">
      <c r="B7" s="11"/>
      <c r="C7" s="11"/>
      <c r="D7" s="11"/>
      <c r="E7" s="11"/>
      <c r="F7" s="11"/>
      <c r="G7" s="25"/>
    </row>
    <row r="8" spans="2:12" ht="16.5" x14ac:dyDescent="0.3">
      <c r="B8" s="282" t="s">
        <v>58</v>
      </c>
      <c r="C8" s="282"/>
      <c r="D8" s="282"/>
      <c r="E8" s="282"/>
      <c r="F8" s="282"/>
    </row>
    <row r="9" spans="2:12" ht="15" customHeight="1" x14ac:dyDescent="0.3">
      <c r="B9" s="308" t="s">
        <v>0</v>
      </c>
      <c r="C9" s="308"/>
      <c r="D9" s="308"/>
      <c r="E9" s="308"/>
      <c r="F9" s="308"/>
    </row>
    <row r="10" spans="2:12" ht="15" customHeight="1" x14ac:dyDescent="0.3">
      <c r="B10" s="308" t="s">
        <v>11</v>
      </c>
      <c r="C10" s="308"/>
      <c r="D10" s="308"/>
      <c r="E10" s="308"/>
      <c r="F10" s="308"/>
    </row>
    <row r="11" spans="2:12" ht="15" customHeight="1" x14ac:dyDescent="0.3">
      <c r="B11" s="308" t="s">
        <v>236</v>
      </c>
      <c r="C11" s="308"/>
      <c r="D11" s="308"/>
      <c r="E11" s="308"/>
      <c r="F11" s="308"/>
    </row>
    <row r="12" spans="2:12" ht="16.5" x14ac:dyDescent="0.3">
      <c r="B12" s="26" t="s">
        <v>26</v>
      </c>
      <c r="C12" s="36" t="s">
        <v>59</v>
      </c>
      <c r="D12" s="36" t="s">
        <v>1</v>
      </c>
      <c r="E12" s="36" t="s">
        <v>60</v>
      </c>
      <c r="F12" s="37" t="s">
        <v>61</v>
      </c>
      <c r="L12" s="17"/>
    </row>
    <row r="13" spans="2:12" x14ac:dyDescent="0.3">
      <c r="B13" s="309" t="s">
        <v>1</v>
      </c>
      <c r="C13" s="310"/>
      <c r="D13" s="15">
        <f>D17</f>
        <v>7</v>
      </c>
      <c r="E13" s="15">
        <f t="shared" ref="E13:F13" si="0">E17</f>
        <v>5</v>
      </c>
      <c r="F13" s="15">
        <f t="shared" si="0"/>
        <v>2</v>
      </c>
      <c r="G13" s="200"/>
      <c r="H13" s="17"/>
      <c r="I13" s="17"/>
      <c r="J13" s="17"/>
      <c r="K13" s="17"/>
      <c r="L13" s="17"/>
    </row>
    <row r="14" spans="2:12" ht="15" customHeight="1" x14ac:dyDescent="0.3">
      <c r="B14" s="307" t="s">
        <v>23</v>
      </c>
      <c r="C14" s="201" t="s">
        <v>62</v>
      </c>
      <c r="D14" s="28">
        <f t="shared" ref="D14:F16" si="1">D18</f>
        <v>1</v>
      </c>
      <c r="E14" s="202">
        <f t="shared" si="1"/>
        <v>0</v>
      </c>
      <c r="F14" s="202">
        <f t="shared" si="1"/>
        <v>1</v>
      </c>
      <c r="G14" s="203"/>
      <c r="H14" s="17"/>
      <c r="I14" s="17"/>
      <c r="J14" s="17"/>
      <c r="L14" s="17"/>
    </row>
    <row r="15" spans="2:12" x14ac:dyDescent="0.3">
      <c r="B15" s="307"/>
      <c r="C15" s="201" t="s">
        <v>63</v>
      </c>
      <c r="D15" s="28">
        <f t="shared" si="1"/>
        <v>4</v>
      </c>
      <c r="E15" s="202">
        <f t="shared" si="1"/>
        <v>3</v>
      </c>
      <c r="F15" s="202">
        <f t="shared" si="1"/>
        <v>1</v>
      </c>
      <c r="G15" s="203"/>
      <c r="H15" s="17"/>
      <c r="I15" s="17"/>
      <c r="J15" s="17"/>
      <c r="L15" s="17"/>
    </row>
    <row r="16" spans="2:12" x14ac:dyDescent="0.3">
      <c r="B16" s="307"/>
      <c r="C16" s="201" t="s">
        <v>64</v>
      </c>
      <c r="D16" s="28">
        <f t="shared" si="1"/>
        <v>2</v>
      </c>
      <c r="E16" s="202">
        <f t="shared" si="1"/>
        <v>2</v>
      </c>
      <c r="F16" s="202">
        <f t="shared" si="1"/>
        <v>0</v>
      </c>
      <c r="G16" s="203"/>
      <c r="I16" s="17"/>
      <c r="L16" s="17"/>
    </row>
    <row r="17" spans="2:12" x14ac:dyDescent="0.3">
      <c r="B17" s="311" t="s">
        <v>1</v>
      </c>
      <c r="C17" s="312"/>
      <c r="D17" s="15">
        <f>SUM(E17:F17)</f>
        <v>7</v>
      </c>
      <c r="E17" s="15">
        <f>SUM(E18:E20)</f>
        <v>5</v>
      </c>
      <c r="F17" s="16">
        <f>SUM(F18:F20)</f>
        <v>2</v>
      </c>
      <c r="G17" s="47"/>
      <c r="I17" s="17"/>
      <c r="J17" s="17"/>
      <c r="K17" s="17"/>
      <c r="L17" s="17"/>
    </row>
    <row r="18" spans="2:12" x14ac:dyDescent="0.3">
      <c r="B18" s="307" t="s">
        <v>23</v>
      </c>
      <c r="C18" s="205" t="s">
        <v>62</v>
      </c>
      <c r="D18" s="28">
        <f t="shared" ref="D18:D20" si="2">SUM(E18:F18)</f>
        <v>1</v>
      </c>
      <c r="E18" s="206">
        <v>0</v>
      </c>
      <c r="F18" s="207">
        <v>1</v>
      </c>
      <c r="G18" s="47"/>
      <c r="I18" s="17"/>
      <c r="J18" s="17"/>
      <c r="L18" s="17"/>
    </row>
    <row r="19" spans="2:12" x14ac:dyDescent="0.3">
      <c r="B19" s="307"/>
      <c r="C19" s="205" t="s">
        <v>63</v>
      </c>
      <c r="D19" s="28">
        <f t="shared" si="2"/>
        <v>4</v>
      </c>
      <c r="E19" s="206">
        <v>3</v>
      </c>
      <c r="F19" s="207">
        <v>1</v>
      </c>
      <c r="I19" s="17"/>
      <c r="J19" s="17"/>
      <c r="L19" s="17"/>
    </row>
    <row r="20" spans="2:12" x14ac:dyDescent="0.3">
      <c r="B20" s="313"/>
      <c r="C20" s="208" t="s">
        <v>64</v>
      </c>
      <c r="D20" s="29">
        <f t="shared" si="2"/>
        <v>2</v>
      </c>
      <c r="E20" s="209">
        <v>2</v>
      </c>
      <c r="F20" s="210">
        <v>0</v>
      </c>
      <c r="I20" s="17"/>
      <c r="L20" s="17"/>
    </row>
    <row r="21" spans="2:12" x14ac:dyDescent="0.3">
      <c r="B21" s="314" t="s">
        <v>131</v>
      </c>
      <c r="C21" s="314"/>
      <c r="D21" s="314"/>
      <c r="E21" s="314"/>
      <c r="F21" s="314"/>
    </row>
    <row r="23" spans="2:12" x14ac:dyDescent="0.3">
      <c r="B23" s="98"/>
      <c r="C23" s="98"/>
      <c r="D23" s="98"/>
      <c r="E23" s="98"/>
      <c r="F23" s="98"/>
    </row>
    <row r="35" spans="2:6" x14ac:dyDescent="0.3">
      <c r="B35" s="314" t="s">
        <v>131</v>
      </c>
      <c r="C35" s="314"/>
      <c r="D35" s="314"/>
      <c r="E35" s="314"/>
      <c r="F35" s="314"/>
    </row>
    <row r="42" spans="2:6" x14ac:dyDescent="0.3">
      <c r="B42" s="315"/>
      <c r="C42" s="315"/>
      <c r="D42" s="315"/>
      <c r="E42" s="315"/>
      <c r="F42" s="315"/>
    </row>
  </sheetData>
  <mergeCells count="11">
    <mergeCell ref="B17:C17"/>
    <mergeCell ref="B18:B20"/>
    <mergeCell ref="B21:F21"/>
    <mergeCell ref="B35:F35"/>
    <mergeCell ref="B42:F42"/>
    <mergeCell ref="B14:B16"/>
    <mergeCell ref="B8:F8"/>
    <mergeCell ref="B9:F9"/>
    <mergeCell ref="B10:F10"/>
    <mergeCell ref="B11:F11"/>
    <mergeCell ref="B13:C13"/>
  </mergeCells>
  <printOptions horizontalCentered="1"/>
  <pageMargins left="0.15748031496062992" right="0.15748031496062992" top="0.39370078740157483" bottom="0.15748031496062992" header="0.31496062992125984" footer="0.31496062992125984"/>
  <pageSetup scale="8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04263-E732-4C6F-B71C-9B0ADA2C6701}">
  <dimension ref="B1:E35"/>
  <sheetViews>
    <sheetView showGridLines="0" view="pageBreakPreview" zoomScaleNormal="80" zoomScaleSheetLayoutView="100" workbookViewId="0">
      <selection sqref="A1:E36"/>
    </sheetView>
  </sheetViews>
  <sheetFormatPr baseColWidth="10" defaultRowHeight="15.75" x14ac:dyDescent="0.3"/>
  <cols>
    <col min="1" max="1" width="1.28515625" style="10" customWidth="1"/>
    <col min="2" max="2" width="40.85546875" style="10" customWidth="1"/>
    <col min="3" max="3" width="25" style="10" customWidth="1"/>
    <col min="4" max="4" width="41" style="10" customWidth="1"/>
    <col min="5" max="16384" width="11.42578125" style="10"/>
  </cols>
  <sheetData>
    <row r="1" spans="2:4" ht="3.75" customHeight="1" x14ac:dyDescent="0.3">
      <c r="C1" s="25"/>
    </row>
    <row r="2" spans="2:4" x14ac:dyDescent="0.3">
      <c r="B2" s="11"/>
      <c r="C2" s="11"/>
      <c r="D2" s="11"/>
    </row>
    <row r="3" spans="2:4" x14ac:dyDescent="0.3">
      <c r="B3" s="11"/>
      <c r="C3" s="11"/>
      <c r="D3" s="11"/>
    </row>
    <row r="4" spans="2:4" ht="18" customHeight="1" x14ac:dyDescent="0.3">
      <c r="B4" s="11"/>
      <c r="C4" s="11"/>
      <c r="D4" s="11"/>
    </row>
    <row r="5" spans="2:4" x14ac:dyDescent="0.3">
      <c r="B5" s="11"/>
      <c r="C5" s="11"/>
      <c r="D5" s="11"/>
    </row>
    <row r="6" spans="2:4" x14ac:dyDescent="0.3">
      <c r="B6" s="11"/>
      <c r="C6" s="11"/>
      <c r="D6" s="11"/>
    </row>
    <row r="7" spans="2:4" x14ac:dyDescent="0.3">
      <c r="B7" s="11"/>
      <c r="C7" s="11"/>
      <c r="D7" s="11"/>
    </row>
    <row r="8" spans="2:4" ht="14.25" customHeight="1" x14ac:dyDescent="0.3">
      <c r="B8" s="282" t="s">
        <v>65</v>
      </c>
      <c r="C8" s="282"/>
      <c r="D8" s="282"/>
    </row>
    <row r="9" spans="2:4" ht="16.5" x14ac:dyDescent="0.3">
      <c r="B9" s="282" t="s">
        <v>0</v>
      </c>
      <c r="C9" s="282"/>
      <c r="D9" s="282"/>
    </row>
    <row r="10" spans="2:4" ht="15.75" customHeight="1" x14ac:dyDescent="0.3">
      <c r="B10" s="316" t="s">
        <v>13</v>
      </c>
      <c r="C10" s="316"/>
      <c r="D10" s="316"/>
    </row>
    <row r="11" spans="2:4" ht="16.5" x14ac:dyDescent="0.3">
      <c r="B11" s="282" t="s">
        <v>236</v>
      </c>
      <c r="C11" s="282"/>
      <c r="D11" s="282"/>
    </row>
    <row r="12" spans="2:4" ht="16.5" x14ac:dyDescent="0.3">
      <c r="B12" s="26" t="s">
        <v>66</v>
      </c>
      <c r="C12" s="94" t="s">
        <v>1</v>
      </c>
      <c r="D12" s="271" t="s">
        <v>23</v>
      </c>
    </row>
    <row r="13" spans="2:4" x14ac:dyDescent="0.3">
      <c r="B13" s="14" t="s">
        <v>1</v>
      </c>
      <c r="C13" s="15">
        <f>+SUM(D13:D13)</f>
        <v>24</v>
      </c>
      <c r="D13" s="16">
        <f>SUM(D14:D15)</f>
        <v>24</v>
      </c>
    </row>
    <row r="14" spans="2:4" x14ac:dyDescent="0.3">
      <c r="B14" s="18" t="s">
        <v>67</v>
      </c>
      <c r="C14" s="75">
        <f>+SUM(D14:D14)</f>
        <v>4</v>
      </c>
      <c r="D14" s="20">
        <v>4</v>
      </c>
    </row>
    <row r="15" spans="2:4" x14ac:dyDescent="0.3">
      <c r="B15" s="21" t="s">
        <v>25</v>
      </c>
      <c r="C15" s="76">
        <f>+SUM(D15:D15)</f>
        <v>20</v>
      </c>
      <c r="D15" s="23">
        <v>20</v>
      </c>
    </row>
    <row r="16" spans="2:4" x14ac:dyDescent="0.3">
      <c r="B16" s="317" t="s">
        <v>131</v>
      </c>
      <c r="C16" s="317"/>
      <c r="D16" s="317"/>
    </row>
    <row r="33" spans="2:5" x14ac:dyDescent="0.3">
      <c r="C33" s="53"/>
      <c r="D33" s="53"/>
    </row>
    <row r="35" spans="2:5" x14ac:dyDescent="0.3">
      <c r="B35" s="314" t="s">
        <v>131</v>
      </c>
      <c r="C35" s="314"/>
      <c r="D35" s="314"/>
      <c r="E35" s="314"/>
    </row>
  </sheetData>
  <mergeCells count="6">
    <mergeCell ref="B35:E35"/>
    <mergeCell ref="B8:D8"/>
    <mergeCell ref="B9:D9"/>
    <mergeCell ref="B10:D10"/>
    <mergeCell ref="B11:D11"/>
    <mergeCell ref="B16:D16"/>
  </mergeCells>
  <printOptions horizontalCentered="1"/>
  <pageMargins left="0.15748031496062992" right="0.15748031496062992" top="0.39370078740157483" bottom="0.15748031496062992" header="0.31496062992125984" footer="0.31496062992125984"/>
  <pageSetup scale="9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12400-5623-488B-BAA9-E792DE9F58FB}">
  <dimension ref="B1:F25"/>
  <sheetViews>
    <sheetView showGridLines="0" view="pageBreakPreview" topLeftCell="A16" zoomScaleNormal="100" zoomScaleSheetLayoutView="100" workbookViewId="0">
      <selection sqref="A1:D24"/>
    </sheetView>
  </sheetViews>
  <sheetFormatPr baseColWidth="10" defaultRowHeight="15.75" x14ac:dyDescent="0.3"/>
  <cols>
    <col min="1" max="1" width="2.7109375" style="10" customWidth="1"/>
    <col min="2" max="2" width="26.5703125" style="10" customWidth="1"/>
    <col min="3" max="3" width="88.5703125" style="10" customWidth="1"/>
    <col min="4" max="4" width="17.28515625" style="10" customWidth="1"/>
    <col min="5" max="5" width="6.85546875" style="10" customWidth="1"/>
    <col min="6" max="6" width="1.42578125" style="10" customWidth="1"/>
    <col min="7" max="16384" width="11.42578125" style="10"/>
  </cols>
  <sheetData>
    <row r="1" spans="2:5" ht="3.75" customHeight="1" x14ac:dyDescent="0.3"/>
    <row r="2" spans="2:5" x14ac:dyDescent="0.3">
      <c r="B2" s="11"/>
      <c r="C2" s="11"/>
      <c r="D2" s="11"/>
      <c r="E2" s="25"/>
    </row>
    <row r="3" spans="2:5" x14ac:dyDescent="0.3">
      <c r="B3" s="11"/>
      <c r="C3" s="11"/>
      <c r="D3" s="11"/>
      <c r="E3" s="13"/>
    </row>
    <row r="4" spans="2:5" x14ac:dyDescent="0.3">
      <c r="B4" s="11"/>
      <c r="C4" s="11"/>
      <c r="D4" s="11"/>
      <c r="E4" s="13"/>
    </row>
    <row r="5" spans="2:5" x14ac:dyDescent="0.3">
      <c r="B5" s="11"/>
      <c r="C5" s="11"/>
      <c r="D5" s="11"/>
    </row>
    <row r="6" spans="2:5" ht="14.25" customHeight="1" x14ac:dyDescent="0.3">
      <c r="B6" s="11"/>
      <c r="C6" s="11"/>
      <c r="D6" s="11"/>
    </row>
    <row r="7" spans="2:5" ht="16.5" x14ac:dyDescent="0.3">
      <c r="B7" s="282" t="s">
        <v>68</v>
      </c>
      <c r="C7" s="282"/>
      <c r="D7" s="282"/>
    </row>
    <row r="8" spans="2:5" ht="16.5" x14ac:dyDescent="0.3">
      <c r="B8" s="308" t="s">
        <v>0</v>
      </c>
      <c r="C8" s="308"/>
      <c r="D8" s="308"/>
    </row>
    <row r="9" spans="2:5" ht="16.5" x14ac:dyDescent="0.3">
      <c r="B9" s="308" t="s">
        <v>15</v>
      </c>
      <c r="C9" s="308"/>
      <c r="D9" s="308"/>
    </row>
    <row r="10" spans="2:5" ht="16.5" x14ac:dyDescent="0.3">
      <c r="B10" s="308" t="s">
        <v>239</v>
      </c>
      <c r="C10" s="308"/>
      <c r="D10" s="308"/>
    </row>
    <row r="11" spans="2:5" ht="31.5" customHeight="1" x14ac:dyDescent="0.3">
      <c r="B11" s="71" t="s">
        <v>69</v>
      </c>
      <c r="C11" s="77" t="s">
        <v>70</v>
      </c>
      <c r="D11" s="74" t="s">
        <v>71</v>
      </c>
    </row>
    <row r="12" spans="2:5" x14ac:dyDescent="0.3">
      <c r="B12" s="318" t="s">
        <v>240</v>
      </c>
      <c r="C12" s="78" t="s">
        <v>202</v>
      </c>
      <c r="D12" s="79">
        <v>130827842</v>
      </c>
    </row>
    <row r="13" spans="2:5" x14ac:dyDescent="0.3">
      <c r="B13" s="319"/>
      <c r="C13" s="80" t="s">
        <v>119</v>
      </c>
      <c r="D13" s="81">
        <v>101562872</v>
      </c>
    </row>
    <row r="14" spans="2:5" x14ac:dyDescent="0.3">
      <c r="B14" s="319"/>
      <c r="C14" s="80" t="s">
        <v>72</v>
      </c>
      <c r="D14" s="81">
        <v>101860741</v>
      </c>
    </row>
    <row r="15" spans="2:5" x14ac:dyDescent="0.3">
      <c r="B15" s="319"/>
      <c r="C15" s="80" t="s">
        <v>73</v>
      </c>
      <c r="D15" s="81">
        <v>131216234</v>
      </c>
    </row>
    <row r="16" spans="2:5" x14ac:dyDescent="0.3">
      <c r="B16" s="319"/>
      <c r="C16" s="80" t="s">
        <v>98</v>
      </c>
      <c r="D16" s="81">
        <v>101025913</v>
      </c>
    </row>
    <row r="17" spans="2:6" x14ac:dyDescent="0.3">
      <c r="B17" s="319"/>
      <c r="C17" s="80" t="s">
        <v>120</v>
      </c>
      <c r="D17" s="81">
        <v>101015162</v>
      </c>
    </row>
    <row r="18" spans="2:6" x14ac:dyDescent="0.3">
      <c r="B18" s="319"/>
      <c r="C18" s="80" t="s">
        <v>95</v>
      </c>
      <c r="D18" s="81">
        <v>101595282</v>
      </c>
    </row>
    <row r="19" spans="2:6" x14ac:dyDescent="0.3">
      <c r="B19" s="319"/>
      <c r="C19" s="80" t="s">
        <v>121</v>
      </c>
      <c r="D19" s="81">
        <v>130276013</v>
      </c>
    </row>
    <row r="20" spans="2:6" x14ac:dyDescent="0.3">
      <c r="B20" s="319"/>
      <c r="C20" s="80" t="s">
        <v>122</v>
      </c>
      <c r="D20" s="81">
        <v>101632097</v>
      </c>
    </row>
    <row r="21" spans="2:6" ht="15.75" customHeight="1" x14ac:dyDescent="0.3">
      <c r="B21" s="319"/>
      <c r="C21" s="80" t="s">
        <v>123</v>
      </c>
      <c r="D21" s="81">
        <v>130252981</v>
      </c>
    </row>
    <row r="22" spans="2:6" ht="15.75" customHeight="1" x14ac:dyDescent="0.3">
      <c r="B22" s="319"/>
      <c r="C22" s="80" t="s">
        <v>132</v>
      </c>
      <c r="D22" s="81">
        <v>131484662</v>
      </c>
    </row>
    <row r="23" spans="2:6" x14ac:dyDescent="0.3">
      <c r="B23" s="319"/>
      <c r="C23" s="80" t="s">
        <v>198</v>
      </c>
      <c r="D23" s="81">
        <v>130291861</v>
      </c>
    </row>
    <row r="24" spans="2:6" x14ac:dyDescent="0.3">
      <c r="B24" s="317" t="s">
        <v>131</v>
      </c>
      <c r="C24" s="317"/>
      <c r="D24" s="317"/>
      <c r="E24" s="53"/>
      <c r="F24" s="53"/>
    </row>
    <row r="25" spans="2:6" x14ac:dyDescent="0.3">
      <c r="C25" s="82"/>
    </row>
  </sheetData>
  <mergeCells count="6">
    <mergeCell ref="B24:D24"/>
    <mergeCell ref="B7:D7"/>
    <mergeCell ref="B8:D8"/>
    <mergeCell ref="B9:D9"/>
    <mergeCell ref="B10:D10"/>
    <mergeCell ref="B12:B23"/>
  </mergeCells>
  <printOptions horizontalCentered="1"/>
  <pageMargins left="0.11811023622047245" right="0.11811023622047245" top="0.74803149606299213" bottom="0.15748031496062992" header="0.31496062992125984" footer="0.31496062992125984"/>
  <pageSetup scale="9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744AC-4FD3-44D6-A17D-766569F0484D}">
  <dimension ref="B1:M31"/>
  <sheetViews>
    <sheetView showGridLines="0" view="pageBreakPreview" zoomScale="106" zoomScaleNormal="90" zoomScaleSheetLayoutView="106" workbookViewId="0">
      <selection activeCell="B9" sqref="B9:G9"/>
    </sheetView>
  </sheetViews>
  <sheetFormatPr baseColWidth="10" defaultRowHeight="15" x14ac:dyDescent="0.25"/>
  <cols>
    <col min="1" max="1" width="0.7109375" style="9" customWidth="1"/>
    <col min="2" max="2" width="30" style="9" customWidth="1"/>
    <col min="3" max="3" width="25.5703125" style="9" customWidth="1"/>
    <col min="4" max="4" width="23.85546875" style="9" customWidth="1"/>
    <col min="5" max="5" width="23" style="9" customWidth="1"/>
    <col min="6" max="6" width="27.28515625" style="9" customWidth="1"/>
    <col min="7" max="7" width="31.42578125" style="9" customWidth="1"/>
    <col min="8" max="8" width="6.5703125" style="9" customWidth="1"/>
    <col min="9" max="9" width="24.42578125" style="9" customWidth="1"/>
    <col min="10" max="16384" width="11.42578125" style="9"/>
  </cols>
  <sheetData>
    <row r="1" spans="2:13" ht="3" customHeight="1" x14ac:dyDescent="0.25"/>
    <row r="2" spans="2:13" ht="18.75" x14ac:dyDescent="0.25">
      <c r="B2" s="321"/>
      <c r="C2" s="321"/>
      <c r="D2" s="321"/>
      <c r="E2" s="321"/>
      <c r="F2" s="321"/>
      <c r="G2" s="321"/>
      <c r="H2" s="5"/>
      <c r="I2" s="6"/>
      <c r="J2" s="6"/>
    </row>
    <row r="3" spans="2:13" ht="18.75" x14ac:dyDescent="0.25">
      <c r="B3" s="321"/>
      <c r="C3" s="321"/>
      <c r="D3" s="321"/>
      <c r="E3" s="321"/>
      <c r="F3" s="321"/>
      <c r="G3" s="321"/>
      <c r="H3" s="6"/>
      <c r="I3" s="6"/>
      <c r="J3" s="6"/>
    </row>
    <row r="4" spans="2:13" ht="18.75" x14ac:dyDescent="0.25">
      <c r="B4" s="321"/>
      <c r="C4" s="321"/>
      <c r="D4" s="321"/>
      <c r="E4" s="321"/>
      <c r="F4" s="321"/>
      <c r="G4" s="321"/>
      <c r="H4" s="6"/>
      <c r="I4" s="6"/>
      <c r="J4" s="6"/>
    </row>
    <row r="5" spans="2:13" ht="18.75" x14ac:dyDescent="0.25">
      <c r="B5" s="321"/>
      <c r="C5" s="321"/>
      <c r="D5" s="321"/>
      <c r="E5" s="321"/>
      <c r="F5" s="321"/>
      <c r="G5" s="321"/>
      <c r="H5" s="6"/>
      <c r="I5" s="6"/>
      <c r="J5" s="6"/>
    </row>
    <row r="6" spans="2:13" ht="18.75" x14ac:dyDescent="0.25">
      <c r="B6" s="322" t="s">
        <v>93</v>
      </c>
      <c r="C6" s="322"/>
      <c r="D6" s="322"/>
      <c r="E6" s="322"/>
      <c r="F6" s="322"/>
      <c r="G6" s="322"/>
      <c r="H6" s="6"/>
      <c r="I6" s="6"/>
      <c r="J6" s="6"/>
    </row>
    <row r="7" spans="2:13" ht="18.75" customHeight="1" x14ac:dyDescent="0.25">
      <c r="B7" s="322" t="s">
        <v>0</v>
      </c>
      <c r="C7" s="322"/>
      <c r="D7" s="322"/>
      <c r="E7" s="322"/>
      <c r="F7" s="322"/>
      <c r="G7" s="322"/>
      <c r="H7" s="6"/>
      <c r="I7" s="6"/>
      <c r="J7" s="6"/>
    </row>
    <row r="8" spans="2:13" ht="16.5" customHeight="1" x14ac:dyDescent="0.25">
      <c r="B8" s="322" t="s">
        <v>220</v>
      </c>
      <c r="C8" s="322"/>
      <c r="D8" s="322"/>
      <c r="E8" s="322"/>
      <c r="F8" s="322"/>
      <c r="G8" s="322"/>
      <c r="H8" s="6"/>
      <c r="I8" s="6"/>
      <c r="J8" s="6"/>
    </row>
    <row r="9" spans="2:13" ht="19.5" customHeight="1" x14ac:dyDescent="0.25">
      <c r="B9" s="322" t="s">
        <v>236</v>
      </c>
      <c r="C9" s="322"/>
      <c r="D9" s="322"/>
      <c r="E9" s="322"/>
      <c r="F9" s="322"/>
      <c r="G9" s="322"/>
      <c r="H9" s="6"/>
      <c r="I9" s="6"/>
      <c r="J9" s="6"/>
    </row>
    <row r="10" spans="2:13" ht="45.75" customHeight="1" x14ac:dyDescent="0.25">
      <c r="B10" s="72" t="s">
        <v>26</v>
      </c>
      <c r="C10" s="73" t="s">
        <v>74</v>
      </c>
      <c r="D10" s="73" t="s">
        <v>99</v>
      </c>
      <c r="E10" s="73" t="s">
        <v>102</v>
      </c>
      <c r="F10" s="73" t="s">
        <v>190</v>
      </c>
      <c r="G10" s="73" t="s">
        <v>191</v>
      </c>
    </row>
    <row r="11" spans="2:13" x14ac:dyDescent="0.25">
      <c r="B11" s="143" t="s">
        <v>1</v>
      </c>
      <c r="C11" s="144">
        <f>SUM(C12:C12)</f>
        <v>0</v>
      </c>
      <c r="D11" s="144">
        <f>SUM(D12:D12)</f>
        <v>0</v>
      </c>
      <c r="E11" s="144">
        <f>SUM(E12:E12)</f>
        <v>2</v>
      </c>
      <c r="F11" s="144">
        <f>SUM(F12:F12)</f>
        <v>0</v>
      </c>
      <c r="G11" s="144">
        <f>SUM(G12:G12)</f>
        <v>1</v>
      </c>
      <c r="I11" s="2"/>
      <c r="J11" s="2"/>
      <c r="K11" s="2"/>
      <c r="L11" s="2"/>
      <c r="M11" s="2"/>
    </row>
    <row r="12" spans="2:13" x14ac:dyDescent="0.25">
      <c r="B12" s="95" t="s">
        <v>23</v>
      </c>
      <c r="C12" s="96">
        <v>0</v>
      </c>
      <c r="D12" s="96">
        <v>0</v>
      </c>
      <c r="E12" s="96">
        <v>2</v>
      </c>
      <c r="F12" s="96">
        <v>0</v>
      </c>
      <c r="G12" s="8">
        <v>1</v>
      </c>
    </row>
    <row r="13" spans="2:13" x14ac:dyDescent="0.25">
      <c r="B13" s="7"/>
      <c r="C13" s="3"/>
      <c r="D13" s="3"/>
      <c r="E13" s="3"/>
      <c r="F13" s="3"/>
      <c r="G13" s="3"/>
    </row>
    <row r="14" spans="2:13" x14ac:dyDescent="0.25">
      <c r="B14" s="320" t="s">
        <v>75</v>
      </c>
      <c r="C14" s="320"/>
      <c r="D14" s="99"/>
    </row>
    <row r="15" spans="2:13" x14ac:dyDescent="0.25">
      <c r="B15" s="1"/>
      <c r="C15" s="1"/>
      <c r="D15" s="1"/>
    </row>
    <row r="31" spans="2:2" x14ac:dyDescent="0.25">
      <c r="B31" s="4" t="s">
        <v>103</v>
      </c>
    </row>
  </sheetData>
  <mergeCells count="7">
    <mergeCell ref="B14:C14"/>
    <mergeCell ref="B2:G4"/>
    <mergeCell ref="B5:G5"/>
    <mergeCell ref="B6:G6"/>
    <mergeCell ref="B7:G7"/>
    <mergeCell ref="B8:G8"/>
    <mergeCell ref="B9:G9"/>
  </mergeCells>
  <printOptions horizontalCentered="1"/>
  <pageMargins left="0.15748031496062992" right="0.15748031496062992" top="0.19685039370078741" bottom="0.15748031496062992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19</vt:i4>
      </vt:variant>
    </vt:vector>
  </HeadingPairs>
  <TitlesOfParts>
    <vt:vector size="39" baseType="lpstr">
      <vt:lpstr>Indice</vt:lpstr>
      <vt:lpstr>SCM.01</vt:lpstr>
      <vt:lpstr>SCM.02</vt:lpstr>
      <vt:lpstr>SCM.03</vt:lpstr>
      <vt:lpstr>SCM.04</vt:lpstr>
      <vt:lpstr>SCM.05</vt:lpstr>
      <vt:lpstr>SCM.06</vt:lpstr>
      <vt:lpstr>SCM.07</vt:lpstr>
      <vt:lpstr>SCM.08</vt:lpstr>
      <vt:lpstr>SCM.09</vt:lpstr>
      <vt:lpstr>SCM.10</vt:lpstr>
      <vt:lpstr>SCM.11</vt:lpstr>
      <vt:lpstr>SCM.12</vt:lpstr>
      <vt:lpstr>SCM.13</vt:lpstr>
      <vt:lpstr>SCM.14</vt:lpstr>
      <vt:lpstr>SCM.15</vt:lpstr>
      <vt:lpstr>SCM.16</vt:lpstr>
      <vt:lpstr>SCM.18</vt:lpstr>
      <vt:lpstr>SCM.19</vt:lpstr>
      <vt:lpstr>SCM.20</vt:lpstr>
      <vt:lpstr>Indice!Área_de_impresión</vt:lpstr>
      <vt:lpstr>SCM.01!Área_de_impresión</vt:lpstr>
      <vt:lpstr>SCM.02!Área_de_impresión</vt:lpstr>
      <vt:lpstr>SCM.03!Área_de_impresión</vt:lpstr>
      <vt:lpstr>SCM.04!Área_de_impresión</vt:lpstr>
      <vt:lpstr>SCM.05!Área_de_impresión</vt:lpstr>
      <vt:lpstr>SCM.06!Área_de_impresión</vt:lpstr>
      <vt:lpstr>SCM.07!Área_de_impresión</vt:lpstr>
      <vt:lpstr>SCM.09!Área_de_impresión</vt:lpstr>
      <vt:lpstr>SCM.10!Área_de_impresión</vt:lpstr>
      <vt:lpstr>SCM.11!Área_de_impresión</vt:lpstr>
      <vt:lpstr>SCM.12!Área_de_impresión</vt:lpstr>
      <vt:lpstr>SCM.13!Área_de_impresión</vt:lpstr>
      <vt:lpstr>SCM.14!Área_de_impresión</vt:lpstr>
      <vt:lpstr>SCM.15!Área_de_impresión</vt:lpstr>
      <vt:lpstr>SCM.16!Área_de_impresión</vt:lpstr>
      <vt:lpstr>SCM.18!Área_de_impresión</vt:lpstr>
      <vt:lpstr>SCM.19!Área_de_impresión</vt:lpstr>
      <vt:lpstr>SCM.20!Área_de_impresión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2024-04-11T19:53:50Z</dcterms:modified>
</cp:coreProperties>
</file>