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 defaultThemeVersion="124226"/>
  <xr:revisionPtr revIDLastSave="0" documentId="13_ncr:1_{5196BC18-B6D9-4986-AF7C-6F0AA2188144}" xr6:coauthVersionLast="36" xr6:coauthVersionMax="36" xr10:uidLastSave="{00000000-0000-0000-0000-000000000000}"/>
  <bookViews>
    <workbookView xWindow="0" yWindow="0" windowWidth="10215" windowHeight="8115" tabRatio="931" xr2:uid="{00000000-000D-0000-FFFF-FFFF00000000}"/>
  </bookViews>
  <sheets>
    <sheet name="Indice" sheetId="8" r:id="rId1"/>
    <sheet name="GRC.01" sheetId="188" r:id="rId2"/>
    <sheet name="GRC.02" sheetId="189" r:id="rId3"/>
    <sheet name="GRC.03" sheetId="190" r:id="rId4"/>
    <sheet name="GRC.04" sheetId="193" r:id="rId5"/>
    <sheet name="GRC.05" sheetId="191" r:id="rId6"/>
    <sheet name="GRC.06" sheetId="194" r:id="rId7"/>
    <sheet name="GRC.07" sheetId="195" r:id="rId8"/>
    <sheet name="GRC.08" sheetId="196" r:id="rId9"/>
    <sheet name="GRC.09" sheetId="197" r:id="rId10"/>
    <sheet name="GRC.10" sheetId="198" r:id="rId11"/>
    <sheet name="GRC.11" sheetId="199" r:id="rId12"/>
    <sheet name="GRC.12" sheetId="201" r:id="rId13"/>
    <sheet name="GRC.13" sheetId="200" r:id="rId14"/>
  </sheets>
  <externalReferences>
    <externalReference r:id="rId15"/>
    <externalReference r:id="rId16"/>
    <externalReference r:id="rId17"/>
  </externalReferences>
  <definedNames>
    <definedName name="_xlnm.Print_Area" localSheetId="1">GRC.01!$A$1:$E$33</definedName>
    <definedName name="_xlnm.Print_Area" localSheetId="2">GRC.02!$A$1:$G$36</definedName>
    <definedName name="_xlnm.Print_Area" localSheetId="3">GRC.03!$A$1:$F$36</definedName>
    <definedName name="_xlnm.Print_Area" localSheetId="4">GRC.04!$A$1:$G$36</definedName>
    <definedName name="_xlnm.Print_Area" localSheetId="5">GRC.05!$A$1:$G$35</definedName>
    <definedName name="_xlnm.Print_Area" localSheetId="6">GRC.06!$A$1:$F$72</definedName>
    <definedName name="_xlnm.Print_Area" localSheetId="7">GRC.07!$A$1:$N$41</definedName>
    <definedName name="_xlnm.Print_Area" localSheetId="8">GRC.08!$A$1:$D$35</definedName>
    <definedName name="_xlnm.Print_Area" localSheetId="10">GRC.10!$A$1:$G$39</definedName>
    <definedName name="_xlnm.Print_Area" localSheetId="11">GRC.11!$A$1:$G$40</definedName>
    <definedName name="_xlnm.Print_Area" localSheetId="12">GRC.12!$A$1:$F$32</definedName>
    <definedName name="_xlnm.Print_Area" localSheetId="13">GRC.13!$A$1:$G$38</definedName>
    <definedName name="_xlnm.Print_Area" localSheetId="0">Indice!$A$1:$Q$40</definedName>
    <definedName name="PROCESOS" localSheetId="8">'[1]Catálogo de procesos'!$E$9:$E$30</definedName>
    <definedName name="PROCESOS">'[2]Catálogo de procesos'!$E$9:$E$30</definedName>
  </definedNames>
  <calcPr calcId="191029"/>
</workbook>
</file>

<file path=xl/calcChain.xml><?xml version="1.0" encoding="utf-8"?>
<calcChain xmlns="http://schemas.openxmlformats.org/spreadsheetml/2006/main">
  <c r="D31" i="201" l="1"/>
  <c r="D28" i="201"/>
  <c r="D27" i="201"/>
  <c r="D26" i="201"/>
  <c r="D25" i="201"/>
  <c r="D22" i="201"/>
  <c r="D21" i="201"/>
  <c r="D20" i="201"/>
  <c r="D19" i="201"/>
  <c r="D17" i="201"/>
  <c r="D16" i="201"/>
  <c r="D15" i="201"/>
  <c r="D14" i="201"/>
  <c r="E13" i="201"/>
  <c r="F16" i="201" s="1"/>
  <c r="C13" i="201"/>
  <c r="D30" i="201" s="1"/>
  <c r="G18" i="200"/>
  <c r="C18" i="200"/>
  <c r="C17" i="200"/>
  <c r="G16" i="200"/>
  <c r="E16" i="200"/>
  <c r="C16" i="200"/>
  <c r="G15" i="200"/>
  <c r="E15" i="200"/>
  <c r="C15" i="200"/>
  <c r="G14" i="200"/>
  <c r="C14" i="200"/>
  <c r="F13" i="200"/>
  <c r="G17" i="200" s="1"/>
  <c r="D13" i="200"/>
  <c r="E18" i="200" s="1"/>
  <c r="C13" i="200"/>
  <c r="E30" i="199"/>
  <c r="D30" i="199"/>
  <c r="E29" i="199"/>
  <c r="D29" i="199"/>
  <c r="E28" i="199"/>
  <c r="D28" i="199"/>
  <c r="E27" i="199"/>
  <c r="D27" i="199"/>
  <c r="E26" i="199"/>
  <c r="D26" i="199"/>
  <c r="G18" i="199"/>
  <c r="E18" i="199"/>
  <c r="C18" i="199"/>
  <c r="E17" i="199"/>
  <c r="C17" i="199"/>
  <c r="E16" i="199"/>
  <c r="C16" i="199"/>
  <c r="G15" i="199"/>
  <c r="E15" i="199"/>
  <c r="C15" i="199"/>
  <c r="G14" i="199"/>
  <c r="E14" i="199"/>
  <c r="E13" i="199" s="1"/>
  <c r="C14" i="199"/>
  <c r="F13" i="199"/>
  <c r="G17" i="199" s="1"/>
  <c r="D13" i="199"/>
  <c r="C17" i="198"/>
  <c r="C16" i="198"/>
  <c r="C15" i="198"/>
  <c r="C14" i="198"/>
  <c r="C13" i="198" s="1"/>
  <c r="F13" i="198"/>
  <c r="G16" i="198" s="1"/>
  <c r="D13" i="198"/>
  <c r="E16" i="198" s="1"/>
  <c r="G18" i="197"/>
  <c r="E18" i="197"/>
  <c r="C18" i="197"/>
  <c r="C17" i="197"/>
  <c r="E16" i="197"/>
  <c r="C16" i="197"/>
  <c r="G15" i="197"/>
  <c r="E15" i="197"/>
  <c r="C15" i="197"/>
  <c r="G14" i="197"/>
  <c r="E14" i="197"/>
  <c r="C14" i="197"/>
  <c r="C13" i="197" s="1"/>
  <c r="F13" i="197"/>
  <c r="G17" i="197" s="1"/>
  <c r="D13" i="197"/>
  <c r="E17" i="197" s="1"/>
  <c r="C14" i="196"/>
  <c r="C13" i="196" s="1"/>
  <c r="D13" i="196"/>
  <c r="B12" i="195"/>
  <c r="C12" i="195"/>
  <c r="F18" i="201" l="1"/>
  <c r="F14" i="201"/>
  <c r="F20" i="201"/>
  <c r="F26" i="201"/>
  <c r="F30" i="201"/>
  <c r="F15" i="201"/>
  <c r="F21" i="201"/>
  <c r="F27" i="201"/>
  <c r="F19" i="201"/>
  <c r="F28" i="201"/>
  <c r="D23" i="201"/>
  <c r="D29" i="201"/>
  <c r="F25" i="201"/>
  <c r="F22" i="201"/>
  <c r="F17" i="201"/>
  <c r="F23" i="201"/>
  <c r="F29" i="201"/>
  <c r="F24" i="201"/>
  <c r="F31" i="201"/>
  <c r="D18" i="201"/>
  <c r="D24" i="201"/>
  <c r="E17" i="200"/>
  <c r="E14" i="200"/>
  <c r="C13" i="199"/>
  <c r="G16" i="199"/>
  <c r="G13" i="199" s="1"/>
  <c r="E14" i="198"/>
  <c r="G14" i="198"/>
  <c r="E15" i="198"/>
  <c r="G15" i="198"/>
  <c r="E17" i="198"/>
  <c r="G17" i="198"/>
  <c r="E13" i="197"/>
  <c r="G16" i="197"/>
  <c r="G13" i="197" s="1"/>
  <c r="F13" i="201" l="1"/>
  <c r="D13" i="201"/>
  <c r="E13" i="198"/>
  <c r="S30" i="194" l="1"/>
  <c r="R30" i="194"/>
  <c r="S29" i="194"/>
  <c r="R29" i="194"/>
  <c r="S28" i="194"/>
  <c r="R28" i="194" s="1"/>
  <c r="S27" i="194"/>
  <c r="R27" i="194" s="1"/>
  <c r="S25" i="194"/>
  <c r="R25" i="194"/>
  <c r="E25" i="194"/>
  <c r="S24" i="194"/>
  <c r="R24" i="194"/>
  <c r="F24" i="194"/>
  <c r="E24" i="194"/>
  <c r="E23" i="194"/>
  <c r="F22" i="194"/>
  <c r="E22" i="194"/>
  <c r="F21" i="194"/>
  <c r="E21" i="194"/>
  <c r="F20" i="194"/>
  <c r="E20" i="194"/>
  <c r="F19" i="194"/>
  <c r="E19" i="194"/>
  <c r="D18" i="194"/>
  <c r="C18" i="194"/>
  <c r="F16" i="194"/>
  <c r="E16" i="194"/>
  <c r="F15" i="194"/>
  <c r="E15" i="194"/>
  <c r="F14" i="194"/>
  <c r="E14" i="194"/>
  <c r="S13" i="194"/>
  <c r="R13" i="194"/>
  <c r="F13" i="194"/>
  <c r="E13" i="194"/>
  <c r="S12" i="194"/>
  <c r="R12" i="194"/>
  <c r="D12" i="194"/>
  <c r="C12" i="194"/>
  <c r="S11" i="194"/>
  <c r="R11" i="194"/>
  <c r="C14" i="193"/>
  <c r="C13" i="193"/>
  <c r="C12" i="193" s="1"/>
  <c r="F12" i="193"/>
  <c r="E12" i="193"/>
  <c r="D12" i="193"/>
  <c r="G14" i="191"/>
  <c r="F14" i="191"/>
  <c r="E14" i="191"/>
  <c r="G13" i="191"/>
  <c r="F13" i="191"/>
  <c r="E13" i="191"/>
  <c r="D12" i="191"/>
  <c r="C12" i="191"/>
  <c r="E18" i="194" l="1"/>
  <c r="F12" i="194"/>
  <c r="E12" i="191"/>
  <c r="F18" i="194"/>
  <c r="E12" i="194"/>
  <c r="F18" i="189" l="1"/>
  <c r="C18" i="189"/>
  <c r="F17" i="189"/>
  <c r="F12" i="189" s="1"/>
  <c r="C17" i="189"/>
  <c r="F16" i="189"/>
  <c r="C16" i="189"/>
  <c r="F15" i="189"/>
  <c r="C15" i="189"/>
  <c r="F14" i="189"/>
  <c r="C14" i="189"/>
  <c r="E12" i="189"/>
  <c r="D12" i="189"/>
  <c r="C12" i="189"/>
  <c r="C12" i="188"/>
</calcChain>
</file>

<file path=xl/sharedStrings.xml><?xml version="1.0" encoding="utf-8"?>
<sst xmlns="http://schemas.openxmlformats.org/spreadsheetml/2006/main" count="286" uniqueCount="169">
  <si>
    <t>Cuadro 1_001</t>
  </si>
  <si>
    <t xml:space="preserve">Superintendencia de Salud y Riesgos Laborales </t>
  </si>
  <si>
    <t>Empleados Fijos según Sexo</t>
  </si>
  <si>
    <t>Mes Corte</t>
  </si>
  <si>
    <t>Ambos Sexos</t>
  </si>
  <si>
    <t>Hombres</t>
  </si>
  <si>
    <t>Mujeres</t>
  </si>
  <si>
    <t>Marzo</t>
  </si>
  <si>
    <t>Fuente: A partir de los datos del Módulo de Gestión Humana.</t>
  </si>
  <si>
    <t>Cuadro 1_003</t>
  </si>
  <si>
    <t>Superintendencia de Salud y Riesgos Laborales</t>
  </si>
  <si>
    <t>Salario Promedio de Empleados por Rango de Edad según Sexo</t>
  </si>
  <si>
    <t>Rango de Edad</t>
  </si>
  <si>
    <t>Salario Promedio</t>
  </si>
  <si>
    <t>20-25</t>
  </si>
  <si>
    <t>26-35</t>
  </si>
  <si>
    <t>36-45</t>
  </si>
  <si>
    <t>46-55</t>
  </si>
  <si>
    <t>56 y más</t>
  </si>
  <si>
    <t>Cuadro 1_002</t>
  </si>
  <si>
    <t xml:space="preserve"> Empleados por Rango de Edad según Sexo</t>
  </si>
  <si>
    <t>Total</t>
  </si>
  <si>
    <t>Edad Promedio</t>
  </si>
  <si>
    <t>++++</t>
  </si>
  <si>
    <t>Gestión De Recursos Humanos. Fuerza Laboral.</t>
  </si>
  <si>
    <t>GRC.01</t>
  </si>
  <si>
    <t>GRC.02</t>
  </si>
  <si>
    <t>Empleados por Rango de Edad según Sexo</t>
  </si>
  <si>
    <t>GRC.03</t>
  </si>
  <si>
    <t>Gestión De Recursos Financieros. Ingresos Y Ejecución Presupuestaria</t>
  </si>
  <si>
    <t>GRC.04</t>
  </si>
  <si>
    <t>Ingresos por Mes según Fuente de Origen</t>
  </si>
  <si>
    <t>GRC.05</t>
  </si>
  <si>
    <t>Comparativo de Ingresos por Mes</t>
  </si>
  <si>
    <t>GRC.06</t>
  </si>
  <si>
    <t>Comportamiento Presupuestario</t>
  </si>
  <si>
    <t>Sistema de Gestión</t>
  </si>
  <si>
    <t>GRC.07</t>
  </si>
  <si>
    <t>Capacitaciones impartidas y personal capacitado sobre el Sistema de Gestión</t>
  </si>
  <si>
    <t>Gestión De Recursos De Información. Procesos Y Servicios De Tecnología De La Información</t>
  </si>
  <si>
    <t>GRC.09</t>
  </si>
  <si>
    <t>Usuarios registrados Activos en la Oficina Virtual por tipo de usuarios según sexo</t>
  </si>
  <si>
    <t>GRC.10</t>
  </si>
  <si>
    <t>GRC.11</t>
  </si>
  <si>
    <t>Usuarios de la Oficina Virtual Empleados de la SISALRIL por Rango de Edad según Sexo</t>
  </si>
  <si>
    <t>GRC.12</t>
  </si>
  <si>
    <t>Lotes y Registros Procesados por Tipo de Informe</t>
  </si>
  <si>
    <t>GRC.13</t>
  </si>
  <si>
    <t>Accesos de los Servicios de la Oficina Virtual por Tipo de Usuarios según Sexo</t>
  </si>
  <si>
    <t>Cuadro 3_001</t>
  </si>
  <si>
    <t>Mes</t>
  </si>
  <si>
    <t xml:space="preserve">Cuadro 4_001 </t>
  </si>
  <si>
    <t>Usuarios Tipos</t>
  </si>
  <si>
    <t>Total Usuarios</t>
  </si>
  <si>
    <t>Usuarios</t>
  </si>
  <si>
    <t>%</t>
  </si>
  <si>
    <t>Instituciones Públicas</t>
  </si>
  <si>
    <t>Empresas Privadas</t>
  </si>
  <si>
    <t>Personales</t>
  </si>
  <si>
    <t>Promotores de Salud</t>
  </si>
  <si>
    <t>Profesionales de la Salud</t>
  </si>
  <si>
    <t>Fuente: Base de Datos de Usuarios Oficinal Virtual de la SISALRIL.</t>
  </si>
  <si>
    <t>Fuente: Base de Datos de Usuarios Oficinal Virtual de la SISALRIL</t>
  </si>
  <si>
    <t xml:space="preserve">Cuadro 4_002 </t>
  </si>
  <si>
    <t>ARS Autogestionadas</t>
  </si>
  <si>
    <t>ARS Privadas</t>
  </si>
  <si>
    <t>ARS Públicas</t>
  </si>
  <si>
    <t xml:space="preserve">                            Fuente: Base de Datos de Usuarios Oficinal Virtual de la SISALRIL</t>
  </si>
  <si>
    <t xml:space="preserve">Cuadro 4_003 </t>
  </si>
  <si>
    <t xml:space="preserve">Rango de Edad </t>
  </si>
  <si>
    <t>21 - 30</t>
  </si>
  <si>
    <t>31 - 40</t>
  </si>
  <si>
    <t>41 - 50</t>
  </si>
  <si>
    <t>51 - 60</t>
  </si>
  <si>
    <t>61 y Mas</t>
  </si>
  <si>
    <t>Fuente: Base de Datos de Usuarios de la SISALRIL</t>
  </si>
  <si>
    <t xml:space="preserve">                                              Fuente: Base de Datos de Usuarios de la SISALRIL</t>
  </si>
  <si>
    <t xml:space="preserve">Cuadro 4_004 </t>
  </si>
  <si>
    <t>Tipos Informes</t>
  </si>
  <si>
    <t>Lotes Procesados</t>
  </si>
  <si>
    <t xml:space="preserve">Registros Procesados </t>
  </si>
  <si>
    <t xml:space="preserve">Lotes </t>
  </si>
  <si>
    <t xml:space="preserve">Registros </t>
  </si>
  <si>
    <t>Fuente: Base de Datos del SIMON de la SISALRIL.</t>
  </si>
  <si>
    <t xml:space="preserve">Cuadro 4_005 </t>
  </si>
  <si>
    <t>Total Usuarios que Accesan</t>
  </si>
  <si>
    <t>Accesos</t>
  </si>
  <si>
    <t xml:space="preserve">                                                                 Fuente: Base de Datos de Usuarios Oficinal Virtual de la SISALRIL</t>
  </si>
  <si>
    <t>Cuadro 2_001</t>
  </si>
  <si>
    <t>Período</t>
  </si>
  <si>
    <t>Seguro Familiar de Salud (SFS)</t>
  </si>
  <si>
    <t>Seguro de Riesgos Laborales (SRL)</t>
  </si>
  <si>
    <t xml:space="preserve">Total </t>
  </si>
  <si>
    <t>Enero</t>
  </si>
  <si>
    <t>Febrero</t>
  </si>
  <si>
    <t>Fuente: SISALRIL. A partir de los Estados de Resultados de la Institución.</t>
  </si>
  <si>
    <t>Cuadro 2_002</t>
  </si>
  <si>
    <t>Variación (%)</t>
  </si>
  <si>
    <t>Cuadro 2_003</t>
  </si>
  <si>
    <t>PRESUPUESTADO</t>
  </si>
  <si>
    <t>EJECUTADO</t>
  </si>
  <si>
    <t>INGRESOS</t>
  </si>
  <si>
    <t>Ejecución</t>
  </si>
  <si>
    <t>Ejecución (%)</t>
  </si>
  <si>
    <t>Total Ingresos</t>
  </si>
  <si>
    <t>Saldo Bancos al inicio del periodo</t>
  </si>
  <si>
    <t>Regimen Contributivo Salud</t>
  </si>
  <si>
    <t>Regimen Contributivo Riesgos Laborales</t>
  </si>
  <si>
    <t>Otros Ingresos</t>
  </si>
  <si>
    <t>GASTOS</t>
  </si>
  <si>
    <t>Total Gastos</t>
  </si>
  <si>
    <t>Remuneraciones y Contribuciones</t>
  </si>
  <si>
    <t>Contratacion de Servicios</t>
  </si>
  <si>
    <t>Materiales y Suministros</t>
  </si>
  <si>
    <t>Transferencias Corrientes</t>
  </si>
  <si>
    <t>Transferencias de Capital</t>
  </si>
  <si>
    <t>Bienes Muebles, Inmuebles e Intangibles</t>
  </si>
  <si>
    <t>Pasivos Financieros</t>
  </si>
  <si>
    <t>Fuente: SISALRIL. A partir de la Ejecución presupuestaria de la Institución.</t>
  </si>
  <si>
    <t>Recursos y Sistema De Gestión</t>
  </si>
  <si>
    <t xml:space="preserve">         Estadísticas Institucionales</t>
  </si>
  <si>
    <t>IDOPPRIL</t>
  </si>
  <si>
    <t>Usuarios ARS/IDOPPRIL registrados Activos en la Oficina Virtual</t>
  </si>
  <si>
    <t>GRC.08</t>
  </si>
  <si>
    <t>Auditorías Realizadas por Proceso del Sistema de Gestión según mes de Realización</t>
  </si>
  <si>
    <t>Cuadro 3_002</t>
  </si>
  <si>
    <t>Auditorías</t>
  </si>
  <si>
    <t>Enero-Marzo</t>
  </si>
  <si>
    <t>Auditoría Externa ISO 9001_Seguimiento</t>
  </si>
  <si>
    <t>Nota: El Sistema de Gestión (SG) se refiere al conjunto de actividades que desarrolla la Superintendencia para gestionar sus procesos; este vela por el cumplimiento de las leyes y regulaciones nacionales así como las normas de estándares internacionales implementadas (ISO 9001 e ISO 27001) o de interés de la institución.</t>
  </si>
  <si>
    <t>Fuente: SISALRIL. A partir del seguimiento de auditorías del Sistema de gestión.</t>
  </si>
  <si>
    <t>Otros</t>
  </si>
  <si>
    <t>Fuente: SISALRIL. A partir del seguimiento de capacitaciones del Sistema de Gestión.</t>
  </si>
  <si>
    <t xml:space="preserve"> Balance De Comprobación</t>
  </si>
  <si>
    <t xml:space="preserve"> Pagos por Comisiones a Promotores de Salud</t>
  </si>
  <si>
    <t xml:space="preserve"> Reclamaciones de las PSS</t>
  </si>
  <si>
    <t xml:space="preserve"> Prestadores de Servicios de Salud de las ARS (PSS-ARS).</t>
  </si>
  <si>
    <t xml:space="preserve"> Afiliados a Planes Complementarios y/o Medicina Pre pagada</t>
  </si>
  <si>
    <t xml:space="preserve"> Afiliados sin Documentación a Planes Voluntarios</t>
  </si>
  <si>
    <t xml:space="preserve"> Afiliados Titulares a Planes Voluntarios</t>
  </si>
  <si>
    <t xml:space="preserve"> Afiliados Dependientes a Planes Voluntarios</t>
  </si>
  <si>
    <t xml:space="preserve"> Seguimiento y Evaluación de Costos del PDSS</t>
  </si>
  <si>
    <t xml:space="preserve"> Seguimiento de Diagnósticos de los afiliados del SFS, Fonamat y de Otros planes.</t>
  </si>
  <si>
    <t xml:space="preserve"> Reporte de Accidentes de Tránsito No Laborales</t>
  </si>
  <si>
    <t xml:space="preserve"> Programación y Evaluación Periódica de los Programas de P Y P del PDSS</t>
  </si>
  <si>
    <t xml:space="preserve"> Notificación de Accidentes de Trabajo y/o Enfermedades Profesionales en la ARLSS</t>
  </si>
  <si>
    <t xml:space="preserve"> Reporte de los Accidentes de Trabajo y Enfermedades Profesionales Calificados por la ARLSS.</t>
  </si>
  <si>
    <t xml:space="preserve"> Reporte de los Registros de las Reclamaciones Mensuales por Prestaciones en Especie (Gastos en Salud) e Incapacidad Temporal en la ARLSS.</t>
  </si>
  <si>
    <t xml:space="preserve"> Reportes de Pagos Derivados de las Prestaciones en Especie e Incapacidad Temporal en la ARLSS.</t>
  </si>
  <si>
    <t xml:space="preserve"> Reporte de Pago de Pensiones por Sobrevivencia.</t>
  </si>
  <si>
    <r>
      <t>Capacitaciones impartidas/</t>
    </r>
    <r>
      <rPr>
        <b/>
        <vertAlign val="superscript"/>
        <sz val="12"/>
        <color theme="0"/>
        <rFont val="Arial"/>
        <family val="2"/>
      </rPr>
      <t>1</t>
    </r>
  </si>
  <si>
    <r>
      <t>Personal capacitado/</t>
    </r>
    <r>
      <rPr>
        <b/>
        <vertAlign val="superscript"/>
        <sz val="12"/>
        <color theme="0"/>
        <rFont val="Arial"/>
        <family val="2"/>
      </rPr>
      <t>2</t>
    </r>
  </si>
  <si>
    <t>Enero - Marzo 2024</t>
  </si>
  <si>
    <t>Año: 2024</t>
  </si>
  <si>
    <t>Al Mes de Marzo 2024</t>
  </si>
  <si>
    <t>Año:  2023- 2024</t>
  </si>
  <si>
    <t>Ingresos  2023</t>
  </si>
  <si>
    <t>Ingresos 2024</t>
  </si>
  <si>
    <t>Año:  2024</t>
  </si>
  <si>
    <t>Período: Febrero 2024</t>
  </si>
  <si>
    <t>Notas: El Sistema de Gestión (SG) se refiere al conjunto de actividades que desarrolla la Superintendencia para gestionar sus procesos; este vela por el cumplimiento de las leyes y regulaciones nacionales así como las normas de estándares internacionales implementadas (ISO 9001 e ISO 27001) o de interés de la institución.
/*Durante el trimestre: Enero-Marzo no se realizaron capacitaciones del SG.</t>
  </si>
  <si>
    <t xml:space="preserve">Auditorías del Sistema de Gestión según trimestre de Realización. </t>
  </si>
  <si>
    <t>Tipo de auditoría</t>
  </si>
  <si>
    <t>Auditoría Externa ISO 27001_RE-Certificación</t>
  </si>
  <si>
    <t>Al mes de Marzo 2024</t>
  </si>
  <si>
    <t xml:space="preserve">Al mes de Marzo 2024 </t>
  </si>
  <si>
    <t>Marzo 2024</t>
  </si>
  <si>
    <t>Reporte de Pagos de Indenmizaciones y Pensiones por Discapacidad</t>
  </si>
  <si>
    <t>Nota: Los datos están disponibles hasta el mes de febrero, hasta tanto sean remitidos los del corte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</si>
</sst>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,##0.000000000000"/>
    <numFmt numFmtId="168" formatCode="_(* #,##0.0000_);_(* \(#,##0.0000\);_(* &quot;-&quot;??_);_(@_)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3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theme="1"/>
      <name val="Franklin Gothic Book"/>
      <family val="2"/>
    </font>
    <font>
      <sz val="1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  <font>
      <sz val="12"/>
      <color theme="1"/>
      <name val="Franklin Gothic Book"/>
      <family val="2"/>
    </font>
    <font>
      <b/>
      <sz val="9"/>
      <color theme="1"/>
      <name val="Franklin Gothic Book"/>
      <family val="2"/>
    </font>
    <font>
      <sz val="10"/>
      <name val="Franklin Gothic Book"/>
      <family val="2"/>
    </font>
    <font>
      <sz val="11"/>
      <color theme="0"/>
      <name val="Arial"/>
      <family val="2"/>
    </font>
    <font>
      <sz val="11"/>
      <color theme="2" tint="-0.249977111117893"/>
      <name val="Arial"/>
      <family val="2"/>
    </font>
    <font>
      <sz val="11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1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1"/>
      <color rgb="FFFF0000"/>
      <name val="Arial"/>
      <family val="2"/>
    </font>
    <font>
      <b/>
      <vertAlign val="superscript"/>
      <sz val="12"/>
      <color theme="0"/>
      <name val="Arial"/>
      <family val="2"/>
    </font>
    <font>
      <sz val="8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Franklin Gothic Book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99441"/>
        <bgColor indexed="64"/>
      </patternFill>
    </fill>
    <fill>
      <patternFill patternType="solid">
        <fgColor rgb="FF1950A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B12E"/>
        <bgColor indexed="64"/>
      </patternFill>
    </fill>
    <fill>
      <patternFill patternType="solid">
        <fgColor rgb="FF00A4EB"/>
        <bgColor indexed="64"/>
      </patternFill>
    </fill>
    <fill>
      <patternFill patternType="solid">
        <fgColor rgb="FF003EAB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4.9989318521683403E-2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6" fillId="0" borderId="0"/>
    <xf numFmtId="43" fontId="2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/>
    <xf numFmtId="0" fontId="5" fillId="0" borderId="0" xfId="3" applyAlignment="1" applyProtection="1"/>
    <xf numFmtId="0" fontId="6" fillId="0" borderId="0" xfId="3" applyFont="1" applyAlignment="1" applyProtection="1"/>
    <xf numFmtId="0" fontId="10" fillId="0" borderId="0" xfId="0" applyFont="1" applyAlignment="1"/>
    <xf numFmtId="0" fontId="10" fillId="0" borderId="0" xfId="0" applyFont="1" applyBorder="1" applyAlignment="1">
      <alignment vertical="center" wrapText="1"/>
    </xf>
    <xf numFmtId="0" fontId="12" fillId="0" borderId="4" xfId="0" applyFont="1" applyFill="1" applyBorder="1"/>
    <xf numFmtId="0" fontId="0" fillId="0" borderId="0" xfId="0" applyBorder="1"/>
    <xf numFmtId="0" fontId="1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/>
    <xf numFmtId="3" fontId="0" fillId="0" borderId="0" xfId="0" applyNumberFormat="1"/>
    <xf numFmtId="164" fontId="0" fillId="0" borderId="0" xfId="1" applyNumberFormat="1" applyFont="1"/>
    <xf numFmtId="0" fontId="12" fillId="0" borderId="10" xfId="0" applyFont="1" applyFill="1" applyBorder="1"/>
    <xf numFmtId="43" fontId="0" fillId="0" borderId="0" xfId="1" applyFont="1"/>
    <xf numFmtId="43" fontId="0" fillId="0" borderId="0" xfId="0" applyNumberFormat="1"/>
    <xf numFmtId="0" fontId="0" fillId="0" borderId="0" xfId="0" applyAlignment="1"/>
    <xf numFmtId="0" fontId="2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/>
    <xf numFmtId="3" fontId="4" fillId="0" borderId="5" xfId="1" applyNumberFormat="1" applyFont="1" applyFill="1" applyBorder="1" applyAlignment="1">
      <alignment horizontal="right"/>
    </xf>
    <xf numFmtId="0" fontId="19" fillId="0" borderId="0" xfId="0" applyFont="1" applyBorder="1" applyAlignment="1"/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0" xfId="0" applyFont="1"/>
    <xf numFmtId="0" fontId="2" fillId="3" borderId="0" xfId="0" applyFont="1" applyFill="1"/>
    <xf numFmtId="0" fontId="2" fillId="4" borderId="0" xfId="0" applyFont="1" applyFill="1"/>
    <xf numFmtId="0" fontId="25" fillId="0" borderId="0" xfId="0" applyFont="1" applyAlignment="1">
      <alignment horizontal="center" vertical="center" wrapText="1"/>
    </xf>
    <xf numFmtId="0" fontId="7" fillId="0" borderId="0" xfId="3" applyFont="1" applyAlignment="1" applyProtection="1"/>
    <xf numFmtId="0" fontId="4" fillId="0" borderId="0" xfId="0" applyFont="1"/>
    <xf numFmtId="165" fontId="0" fillId="0" borderId="0" xfId="1" applyNumberFormat="1" applyFont="1"/>
    <xf numFmtId="165" fontId="6" fillId="0" borderId="0" xfId="3" applyNumberFormat="1" applyFont="1" applyAlignment="1" applyProtection="1"/>
    <xf numFmtId="165" fontId="0" fillId="0" borderId="0" xfId="1" applyNumberFormat="1" applyFont="1" applyBorder="1"/>
    <xf numFmtId="165" fontId="17" fillId="0" borderId="0" xfId="1" applyNumberFormat="1" applyFont="1"/>
    <xf numFmtId="43" fontId="17" fillId="0" borderId="0" xfId="1" applyNumberFormat="1" applyFont="1"/>
    <xf numFmtId="165" fontId="17" fillId="0" borderId="0" xfId="1" applyNumberFormat="1" applyFont="1" applyFill="1" applyBorder="1"/>
    <xf numFmtId="43" fontId="17" fillId="0" borderId="0" xfId="1" applyNumberFormat="1" applyFont="1" applyFill="1" applyBorder="1"/>
    <xf numFmtId="165" fontId="10" fillId="0" borderId="0" xfId="1" applyNumberFormat="1" applyFont="1" applyAlignment="1"/>
    <xf numFmtId="0" fontId="29" fillId="0" borderId="0" xfId="0" applyFont="1"/>
    <xf numFmtId="0" fontId="2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5" fillId="0" borderId="0" xfId="0" applyFont="1"/>
    <xf numFmtId="3" fontId="1" fillId="0" borderId="5" xfId="1" applyNumberFormat="1" applyFont="1" applyFill="1" applyBorder="1" applyAlignment="1">
      <alignment horizontal="right"/>
    </xf>
    <xf numFmtId="3" fontId="1" fillId="0" borderId="6" xfId="1" applyNumberFormat="1" applyFont="1" applyFill="1" applyBorder="1" applyAlignment="1">
      <alignment horizontal="right"/>
    </xf>
    <xf numFmtId="3" fontId="1" fillId="0" borderId="11" xfId="1" applyNumberFormat="1" applyFont="1" applyFill="1" applyBorder="1" applyAlignment="1">
      <alignment horizontal="right"/>
    </xf>
    <xf numFmtId="3" fontId="1" fillId="0" borderId="12" xfId="1" applyNumberFormat="1" applyFont="1" applyFill="1" applyBorder="1" applyAlignment="1">
      <alignment horizontal="right"/>
    </xf>
    <xf numFmtId="0" fontId="1" fillId="0" borderId="0" xfId="0" applyFont="1"/>
    <xf numFmtId="3" fontId="1" fillId="0" borderId="5" xfId="1" applyNumberFormat="1" applyFont="1" applyFill="1" applyBorder="1" applyAlignment="1">
      <alignment horizontal="right" vertical="center"/>
    </xf>
    <xf numFmtId="3" fontId="1" fillId="0" borderId="11" xfId="1" applyNumberFormat="1" applyFont="1" applyFill="1" applyBorder="1" applyAlignment="1">
      <alignment horizontal="right" vertical="center"/>
    </xf>
    <xf numFmtId="9" fontId="0" fillId="0" borderId="0" xfId="2" applyFont="1"/>
    <xf numFmtId="0" fontId="12" fillId="0" borderId="15" xfId="0" applyFont="1" applyFill="1" applyBorder="1"/>
    <xf numFmtId="3" fontId="1" fillId="0" borderId="7" xfId="1" applyNumberFormat="1" applyFont="1" applyFill="1" applyBorder="1" applyAlignment="1">
      <alignment horizontal="right" vertical="center"/>
    </xf>
    <xf numFmtId="0" fontId="12" fillId="0" borderId="17" xfId="0" applyFont="1" applyFill="1" applyBorder="1"/>
    <xf numFmtId="3" fontId="1" fillId="0" borderId="18" xfId="1" applyNumberFormat="1" applyFont="1" applyFill="1" applyBorder="1" applyAlignment="1">
      <alignment horizontal="right" vertical="center"/>
    </xf>
    <xf numFmtId="3" fontId="17" fillId="0" borderId="0" xfId="0" applyNumberFormat="1" applyFont="1"/>
    <xf numFmtId="1" fontId="18" fillId="0" borderId="0" xfId="0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3" fontId="4" fillId="0" borderId="11" xfId="1" applyNumberFormat="1" applyFont="1" applyFill="1" applyBorder="1" applyAlignment="1">
      <alignment horizontal="right"/>
    </xf>
    <xf numFmtId="9" fontId="1" fillId="0" borderId="19" xfId="2" applyFont="1" applyFill="1" applyBorder="1" applyAlignment="1">
      <alignment horizontal="right" vertical="center"/>
    </xf>
    <xf numFmtId="0" fontId="8" fillId="0" borderId="0" xfId="0" applyFont="1"/>
    <xf numFmtId="9" fontId="1" fillId="0" borderId="38" xfId="2" applyFont="1" applyFill="1" applyBorder="1" applyAlignment="1">
      <alignment horizontal="right" vertical="center"/>
    </xf>
    <xf numFmtId="9" fontId="17" fillId="0" borderId="0" xfId="2" applyFont="1"/>
    <xf numFmtId="0" fontId="2" fillId="7" borderId="0" xfId="0" applyFont="1" applyFill="1"/>
    <xf numFmtId="0" fontId="2" fillId="9" borderId="0" xfId="0" applyFont="1" applyFill="1"/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right" vertical="center"/>
    </xf>
    <xf numFmtId="0" fontId="11" fillId="9" borderId="12" xfId="0" applyFont="1" applyFill="1" applyBorder="1" applyAlignment="1">
      <alignment horizontal="right"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right" vertical="center"/>
    </xf>
    <xf numFmtId="0" fontId="11" fillId="9" borderId="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left" vertical="center"/>
    </xf>
    <xf numFmtId="3" fontId="4" fillId="8" borderId="25" xfId="1" applyNumberFormat="1" applyFont="1" applyFill="1" applyBorder="1" applyAlignment="1">
      <alignment horizontal="right" vertical="center"/>
    </xf>
    <xf numFmtId="3" fontId="4" fillId="8" borderId="14" xfId="1" applyNumberFormat="1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left" vertical="center"/>
    </xf>
    <xf numFmtId="3" fontId="4" fillId="8" borderId="9" xfId="1" applyNumberFormat="1" applyFont="1" applyFill="1" applyBorder="1" applyAlignment="1">
      <alignment horizontal="right" vertical="center"/>
    </xf>
    <xf numFmtId="3" fontId="4" fillId="8" borderId="35" xfId="1" applyNumberFormat="1" applyFont="1" applyFill="1" applyBorder="1" applyAlignment="1">
      <alignment horizontal="right" vertical="center"/>
    </xf>
    <xf numFmtId="0" fontId="11" fillId="9" borderId="2" xfId="0" applyFont="1" applyFill="1" applyBorder="1" applyAlignment="1">
      <alignment horizontal="right" vertical="center" wrapText="1"/>
    </xf>
    <xf numFmtId="9" fontId="4" fillId="8" borderId="14" xfId="2" applyFont="1" applyFill="1" applyBorder="1" applyAlignment="1">
      <alignment horizontal="right" vertical="center"/>
    </xf>
    <xf numFmtId="0" fontId="35" fillId="8" borderId="4" xfId="0" applyFont="1" applyFill="1" applyBorder="1" applyAlignment="1">
      <alignment horizontal="left" vertical="center"/>
    </xf>
    <xf numFmtId="3" fontId="37" fillId="0" borderId="5" xfId="1" applyNumberFormat="1" applyFont="1" applyFill="1" applyBorder="1" applyAlignment="1">
      <alignment horizontal="right" vertical="center"/>
    </xf>
    <xf numFmtId="3" fontId="37" fillId="0" borderId="11" xfId="1" applyNumberFormat="1" applyFont="1" applyFill="1" applyBorder="1" applyAlignment="1">
      <alignment horizontal="right" vertical="center"/>
    </xf>
    <xf numFmtId="0" fontId="30" fillId="0" borderId="0" xfId="0" applyFont="1"/>
    <xf numFmtId="0" fontId="39" fillId="0" borderId="0" xfId="0" applyFont="1"/>
    <xf numFmtId="0" fontId="39" fillId="0" borderId="0" xfId="0" applyFont="1" applyBorder="1"/>
    <xf numFmtId="0" fontId="31" fillId="0" borderId="0" xfId="6" applyFont="1" applyAlignment="1" applyProtection="1"/>
    <xf numFmtId="0" fontId="34" fillId="9" borderId="23" xfId="0" applyFont="1" applyFill="1" applyBorder="1" applyAlignment="1">
      <alignment horizontal="right" vertical="center"/>
    </xf>
    <xf numFmtId="0" fontId="34" fillId="9" borderId="24" xfId="0" applyFont="1" applyFill="1" applyBorder="1" applyAlignment="1">
      <alignment horizontal="right" vertical="center"/>
    </xf>
    <xf numFmtId="3" fontId="39" fillId="0" borderId="0" xfId="0" applyNumberFormat="1" applyFont="1"/>
    <xf numFmtId="0" fontId="35" fillId="8" borderId="20" xfId="0" applyFont="1" applyFill="1" applyBorder="1" applyAlignment="1">
      <alignment horizontal="left" vertical="center"/>
    </xf>
    <xf numFmtId="166" fontId="36" fillId="8" borderId="25" xfId="2" applyNumberFormat="1" applyFont="1" applyFill="1" applyBorder="1" applyAlignment="1">
      <alignment vertical="center"/>
    </xf>
    <xf numFmtId="166" fontId="36" fillId="8" borderId="14" xfId="2" applyNumberFormat="1" applyFont="1" applyFill="1" applyBorder="1" applyAlignment="1">
      <alignment vertical="center"/>
    </xf>
    <xf numFmtId="0" fontId="33" fillId="0" borderId="4" xfId="0" applyFont="1" applyBorder="1"/>
    <xf numFmtId="166" fontId="37" fillId="0" borderId="0" xfId="2" applyNumberFormat="1" applyFont="1" applyFill="1" applyBorder="1" applyAlignment="1">
      <alignment horizontal="right" vertical="center"/>
    </xf>
    <xf numFmtId="166" fontId="37" fillId="0" borderId="16" xfId="2" applyNumberFormat="1" applyFont="1" applyFill="1" applyBorder="1" applyAlignment="1">
      <alignment horizontal="right" vertical="center"/>
    </xf>
    <xf numFmtId="166" fontId="39" fillId="0" borderId="0" xfId="2" applyNumberFormat="1" applyFont="1"/>
    <xf numFmtId="0" fontId="33" fillId="0" borderId="10" xfId="0" applyFont="1" applyBorder="1"/>
    <xf numFmtId="166" fontId="37" fillId="0" borderId="18" xfId="2" applyNumberFormat="1" applyFont="1" applyFill="1" applyBorder="1" applyAlignment="1">
      <alignment horizontal="right" vertical="center"/>
    </xf>
    <xf numFmtId="166" fontId="37" fillId="0" borderId="19" xfId="2" applyNumberFormat="1" applyFont="1" applyFill="1" applyBorder="1" applyAlignment="1">
      <alignment horizontal="right" vertical="center"/>
    </xf>
    <xf numFmtId="0" fontId="38" fillId="0" borderId="0" xfId="0" applyFont="1"/>
    <xf numFmtId="0" fontId="34" fillId="9" borderId="21" xfId="0" applyFont="1" applyFill="1" applyBorder="1" applyAlignment="1">
      <alignment horizontal="right" vertical="center"/>
    </xf>
    <xf numFmtId="0" fontId="34" fillId="9" borderId="30" xfId="0" applyFont="1" applyFill="1" applyBorder="1" applyAlignment="1">
      <alignment horizontal="right" vertical="center"/>
    </xf>
    <xf numFmtId="0" fontId="34" fillId="9" borderId="31" xfId="0" applyFont="1" applyFill="1" applyBorder="1" applyAlignment="1">
      <alignment horizontal="right" vertical="center"/>
    </xf>
    <xf numFmtId="3" fontId="36" fillId="8" borderId="5" xfId="1" applyNumberFormat="1" applyFont="1" applyFill="1" applyBorder="1" applyAlignment="1">
      <alignment vertical="center"/>
    </xf>
    <xf numFmtId="166" fontId="36" fillId="8" borderId="32" xfId="2" applyNumberFormat="1" applyFont="1" applyFill="1" applyBorder="1" applyAlignment="1">
      <alignment vertical="center"/>
    </xf>
    <xf numFmtId="166" fontId="36" fillId="8" borderId="33" xfId="2" applyNumberFormat="1" applyFont="1" applyFill="1" applyBorder="1" applyAlignment="1">
      <alignment vertical="center"/>
    </xf>
    <xf numFmtId="9" fontId="39" fillId="0" borderId="0" xfId="2" applyFont="1"/>
    <xf numFmtId="167" fontId="39" fillId="0" borderId="0" xfId="0" applyNumberFormat="1" applyFont="1"/>
    <xf numFmtId="0" fontId="34" fillId="9" borderId="22" xfId="0" applyFont="1" applyFill="1" applyBorder="1" applyAlignment="1">
      <alignment horizontal="right" vertical="center"/>
    </xf>
    <xf numFmtId="0" fontId="35" fillId="8" borderId="34" xfId="0" applyFont="1" applyFill="1" applyBorder="1" applyAlignment="1">
      <alignment horizontal="center" vertical="center"/>
    </xf>
    <xf numFmtId="3" fontId="36" fillId="8" borderId="30" xfId="1" applyNumberFormat="1" applyFont="1" applyFill="1" applyBorder="1" applyAlignment="1">
      <alignment vertical="center"/>
    </xf>
    <xf numFmtId="9" fontId="36" fillId="8" borderId="30" xfId="2" applyFont="1" applyFill="1" applyBorder="1" applyAlignment="1">
      <alignment vertical="center"/>
    </xf>
    <xf numFmtId="9" fontId="36" fillId="8" borderId="31" xfId="2" applyFont="1" applyFill="1" applyBorder="1" applyAlignment="1">
      <alignment vertical="center"/>
    </xf>
    <xf numFmtId="43" fontId="39" fillId="0" borderId="0" xfId="1" applyFont="1"/>
    <xf numFmtId="0" fontId="40" fillId="0" borderId="0" xfId="0" applyFont="1"/>
    <xf numFmtId="0" fontId="33" fillId="0" borderId="0" xfId="0" applyFont="1"/>
    <xf numFmtId="0" fontId="41" fillId="0" borderId="0" xfId="1" applyNumberFormat="1" applyFont="1" applyFill="1" applyBorder="1" applyAlignment="1">
      <alignment horizontal="right" vertical="center"/>
    </xf>
    <xf numFmtId="3" fontId="41" fillId="0" borderId="0" xfId="1" applyNumberFormat="1" applyFont="1" applyFill="1" applyBorder="1" applyAlignment="1">
      <alignment horizontal="right" vertical="center"/>
    </xf>
    <xf numFmtId="0" fontId="34" fillId="9" borderId="23" xfId="0" applyFont="1" applyFill="1" applyBorder="1" applyAlignment="1">
      <alignment horizontal="right" vertical="center" indent="1"/>
    </xf>
    <xf numFmtId="0" fontId="34" fillId="9" borderId="24" xfId="0" applyFont="1" applyFill="1" applyBorder="1" applyAlignment="1">
      <alignment horizontal="right" vertical="center" indent="1"/>
    </xf>
    <xf numFmtId="166" fontId="36" fillId="8" borderId="5" xfId="2" applyNumberFormat="1" applyFont="1" applyFill="1" applyBorder="1" applyAlignment="1">
      <alignment vertical="center"/>
    </xf>
    <xf numFmtId="166" fontId="36" fillId="8" borderId="6" xfId="2" applyNumberFormat="1" applyFont="1" applyFill="1" applyBorder="1" applyAlignment="1">
      <alignment vertical="center"/>
    </xf>
    <xf numFmtId="166" fontId="37" fillId="0" borderId="5" xfId="2" applyNumberFormat="1" applyFont="1" applyFill="1" applyBorder="1" applyAlignment="1">
      <alignment horizontal="right" vertical="center"/>
    </xf>
    <xf numFmtId="10" fontId="41" fillId="0" borderId="6" xfId="2" applyNumberFormat="1" applyFont="1" applyFill="1" applyBorder="1"/>
    <xf numFmtId="166" fontId="37" fillId="0" borderId="11" xfId="2" applyNumberFormat="1" applyFont="1" applyFill="1" applyBorder="1" applyAlignment="1">
      <alignment horizontal="right" vertical="center"/>
    </xf>
    <xf numFmtId="10" fontId="41" fillId="0" borderId="12" xfId="2" applyNumberFormat="1" applyFont="1" applyFill="1" applyBorder="1"/>
    <xf numFmtId="1" fontId="30" fillId="0" borderId="0" xfId="0" applyNumberFormat="1" applyFont="1"/>
    <xf numFmtId="1" fontId="39" fillId="0" borderId="0" xfId="2" applyNumberFormat="1" applyFont="1"/>
    <xf numFmtId="3" fontId="37" fillId="0" borderId="5" xfId="1" applyNumberFormat="1" applyFont="1" applyFill="1" applyBorder="1" applyAlignment="1">
      <alignment vertical="center"/>
    </xf>
    <xf numFmtId="3" fontId="37" fillId="0" borderId="11" xfId="1" applyNumberFormat="1" applyFont="1" applyFill="1" applyBorder="1" applyAlignment="1">
      <alignment vertical="center"/>
    </xf>
    <xf numFmtId="165" fontId="39" fillId="0" borderId="0" xfId="0" applyNumberFormat="1" applyFont="1"/>
    <xf numFmtId="0" fontId="8" fillId="0" borderId="0" xfId="0" applyFont="1" applyFill="1"/>
    <xf numFmtId="0" fontId="42" fillId="0" borderId="0" xfId="0" applyFont="1" applyFill="1" applyBorder="1"/>
    <xf numFmtId="0" fontId="8" fillId="0" borderId="0" xfId="0" applyFont="1" applyFill="1" applyBorder="1"/>
    <xf numFmtId="0" fontId="8" fillId="0" borderId="0" xfId="0" applyNumberFormat="1" applyFont="1" applyFill="1"/>
    <xf numFmtId="0" fontId="42" fillId="0" borderId="0" xfId="0" applyNumberFormat="1" applyFont="1" applyFill="1" applyBorder="1"/>
    <xf numFmtId="165" fontId="7" fillId="0" borderId="0" xfId="3" applyNumberFormat="1" applyFont="1" applyAlignment="1" applyProtection="1"/>
    <xf numFmtId="0" fontId="43" fillId="0" borderId="0" xfId="0" applyNumberFormat="1" applyFont="1" applyFill="1"/>
    <xf numFmtId="0" fontId="43" fillId="0" borderId="0" xfId="0" applyNumberFormat="1" applyFont="1" applyFill="1" applyBorder="1"/>
    <xf numFmtId="0" fontId="44" fillId="0" borderId="0" xfId="0" applyNumberFormat="1" applyFont="1" applyFill="1"/>
    <xf numFmtId="0" fontId="45" fillId="5" borderId="0" xfId="1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/>
    <xf numFmtId="0" fontId="12" fillId="0" borderId="0" xfId="0" applyFont="1" applyFill="1"/>
    <xf numFmtId="3" fontId="8" fillId="0" borderId="0" xfId="0" applyNumberFormat="1" applyFont="1" applyFill="1"/>
    <xf numFmtId="0" fontId="44" fillId="2" borderId="0" xfId="0" applyNumberFormat="1" applyFont="1" applyFill="1"/>
    <xf numFmtId="0" fontId="46" fillId="2" borderId="0" xfId="0" applyNumberFormat="1" applyFont="1" applyFill="1"/>
    <xf numFmtId="0" fontId="15" fillId="8" borderId="4" xfId="0" applyFont="1" applyFill="1" applyBorder="1" applyAlignment="1">
      <alignment horizontal="left" vertical="center"/>
    </xf>
    <xf numFmtId="3" fontId="4" fillId="8" borderId="5" xfId="1" applyNumberFormat="1" applyFont="1" applyFill="1" applyBorder="1" applyAlignment="1">
      <alignment horizontal="right" vertical="center"/>
    </xf>
    <xf numFmtId="166" fontId="4" fillId="8" borderId="6" xfId="2" applyNumberFormat="1" applyFont="1" applyFill="1" applyBorder="1" applyAlignment="1">
      <alignment horizontal="right" vertical="center"/>
    </xf>
    <xf numFmtId="166" fontId="1" fillId="0" borderId="6" xfId="2" applyNumberFormat="1" applyFont="1" applyFill="1" applyBorder="1" applyAlignment="1">
      <alignment horizontal="right" vertical="center"/>
    </xf>
    <xf numFmtId="166" fontId="8" fillId="0" borderId="0" xfId="2" applyNumberFormat="1" applyFont="1" applyFill="1"/>
    <xf numFmtId="0" fontId="44" fillId="6" borderId="0" xfId="0" applyNumberFormat="1" applyFont="1" applyFill="1" applyBorder="1"/>
    <xf numFmtId="9" fontId="8" fillId="0" borderId="0" xfId="2" applyFont="1" applyFill="1"/>
    <xf numFmtId="0" fontId="47" fillId="6" borderId="0" xfId="1" applyNumberFormat="1" applyFont="1" applyFill="1" applyBorder="1" applyAlignment="1">
      <alignment horizontal="center" vertical="center" wrapText="1"/>
    </xf>
    <xf numFmtId="0" fontId="46" fillId="6" borderId="0" xfId="0" applyNumberFormat="1" applyFont="1" applyFill="1"/>
    <xf numFmtId="0" fontId="47" fillId="6" borderId="0" xfId="2" applyNumberFormat="1" applyFont="1" applyFill="1" applyBorder="1"/>
    <xf numFmtId="0" fontId="48" fillId="0" borderId="0" xfId="0" applyFont="1" applyFill="1"/>
    <xf numFmtId="0" fontId="44" fillId="6" borderId="0" xfId="0" applyNumberFormat="1" applyFont="1" applyFill="1"/>
    <xf numFmtId="0" fontId="45" fillId="6" borderId="0" xfId="2" applyNumberFormat="1" applyFont="1" applyFill="1" applyBorder="1"/>
    <xf numFmtId="0" fontId="12" fillId="6" borderId="0" xfId="0" applyNumberFormat="1" applyFont="1" applyFill="1" applyBorder="1"/>
    <xf numFmtId="0" fontId="12" fillId="0" borderId="0" xfId="0" applyNumberFormat="1" applyFont="1" applyFill="1"/>
    <xf numFmtId="0" fontId="43" fillId="6" borderId="0" xfId="0" applyNumberFormat="1" applyFont="1" applyFill="1" applyBorder="1"/>
    <xf numFmtId="0" fontId="42" fillId="6" borderId="0" xfId="0" applyNumberFormat="1" applyFont="1" applyFill="1" applyBorder="1"/>
    <xf numFmtId="0" fontId="13" fillId="0" borderId="0" xfId="0" applyFont="1" applyFill="1"/>
    <xf numFmtId="0" fontId="6" fillId="0" borderId="0" xfId="3" applyFont="1" applyAlignment="1" applyProtection="1">
      <protection locked="0"/>
    </xf>
    <xf numFmtId="0" fontId="9" fillId="0" borderId="0" xfId="0" applyFont="1" applyAlignment="1"/>
    <xf numFmtId="0" fontId="9" fillId="0" borderId="0" xfId="0" applyFont="1" applyAlignment="1">
      <alignment wrapText="1"/>
    </xf>
    <xf numFmtId="3" fontId="8" fillId="0" borderId="0" xfId="0" applyNumberFormat="1" applyFont="1"/>
    <xf numFmtId="0" fontId="15" fillId="8" borderId="15" xfId="0" applyFont="1" applyFill="1" applyBorder="1" applyAlignment="1">
      <alignment horizontal="center" vertical="center"/>
    </xf>
    <xf numFmtId="3" fontId="4" fillId="8" borderId="7" xfId="1" applyNumberFormat="1" applyFont="1" applyFill="1" applyBorder="1" applyAlignment="1">
      <alignment horizontal="right" vertical="center"/>
    </xf>
    <xf numFmtId="3" fontId="4" fillId="8" borderId="38" xfId="1" applyNumberFormat="1" applyFont="1" applyFill="1" applyBorder="1" applyAlignment="1">
      <alignment horizontal="right" vertical="center"/>
    </xf>
    <xf numFmtId="0" fontId="13" fillId="0" borderId="13" xfId="0" quotePrefix="1" applyFont="1" applyFill="1" applyBorder="1"/>
    <xf numFmtId="0" fontId="13" fillId="2" borderId="0" xfId="0" applyFont="1" applyFill="1" applyBorder="1"/>
    <xf numFmtId="0" fontId="13" fillId="0" borderId="16" xfId="0" applyFont="1" applyFill="1" applyBorder="1"/>
    <xf numFmtId="0" fontId="13" fillId="0" borderId="19" xfId="0" applyFont="1" applyFill="1" applyBorder="1"/>
    <xf numFmtId="9" fontId="8" fillId="0" borderId="0" xfId="0" applyNumberFormat="1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2" fontId="8" fillId="0" borderId="0" xfId="0" applyNumberFormat="1" applyFont="1"/>
    <xf numFmtId="0" fontId="8" fillId="0" borderId="0" xfId="0" applyNumberFormat="1" applyFont="1"/>
    <xf numFmtId="0" fontId="51" fillId="0" borderId="0" xfId="3" applyFont="1" applyAlignment="1" applyProtection="1">
      <protection locked="0"/>
    </xf>
    <xf numFmtId="0" fontId="8" fillId="0" borderId="0" xfId="0" applyNumberFormat="1" applyFont="1" applyBorder="1"/>
    <xf numFmtId="0" fontId="12" fillId="0" borderId="0" xfId="0" applyNumberFormat="1" applyFont="1"/>
    <xf numFmtId="0" fontId="11" fillId="9" borderId="42" xfId="0" applyFont="1" applyFill="1" applyBorder="1" applyAlignment="1">
      <alignment horizontal="right" vertical="center"/>
    </xf>
    <xf numFmtId="0" fontId="11" fillId="9" borderId="42" xfId="0" applyFont="1" applyFill="1" applyBorder="1" applyAlignment="1">
      <alignment horizontal="center" vertical="center"/>
    </xf>
    <xf numFmtId="49" fontId="8" fillId="0" borderId="0" xfId="0" applyNumberFormat="1" applyFont="1"/>
    <xf numFmtId="0" fontId="15" fillId="8" borderId="20" xfId="0" applyFont="1" applyFill="1" applyBorder="1" applyAlignment="1">
      <alignment horizontal="center" vertical="center"/>
    </xf>
    <xf numFmtId="0" fontId="13" fillId="0" borderId="4" xfId="0" applyFont="1" applyFill="1" applyBorder="1"/>
    <xf numFmtId="0" fontId="13" fillId="0" borderId="5" xfId="0" applyFont="1" applyFill="1" applyBorder="1"/>
    <xf numFmtId="0" fontId="8" fillId="0" borderId="0" xfId="0" applyNumberFormat="1" applyFont="1" applyBorder="1" applyAlignment="1">
      <alignment horizontal="left" wrapText="1"/>
    </xf>
    <xf numFmtId="165" fontId="50" fillId="0" borderId="0" xfId="1" applyNumberFormat="1" applyFont="1" applyBorder="1" applyAlignment="1">
      <alignment wrapText="1"/>
    </xf>
    <xf numFmtId="165" fontId="50" fillId="0" borderId="0" xfId="1" applyNumberFormat="1" applyFont="1" applyAlignment="1">
      <alignment vertical="center"/>
    </xf>
    <xf numFmtId="166" fontId="1" fillId="0" borderId="0" xfId="2" applyNumberFormat="1" applyFont="1" applyFill="1" applyBorder="1" applyAlignment="1">
      <alignment horizontal="right" vertical="center"/>
    </xf>
    <xf numFmtId="166" fontId="1" fillId="0" borderId="12" xfId="2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165" fontId="50" fillId="0" borderId="0" xfId="1" applyNumberFormat="1" applyFont="1" applyAlignment="1">
      <alignment horizontal="left" vertical="center"/>
    </xf>
    <xf numFmtId="165" fontId="0" fillId="0" borderId="18" xfId="1" applyNumberFormat="1" applyFont="1" applyBorder="1"/>
    <xf numFmtId="165" fontId="13" fillId="0" borderId="0" xfId="1" applyNumberFormat="1" applyFont="1" applyAlignment="1">
      <alignment horizontal="left"/>
    </xf>
    <xf numFmtId="165" fontId="30" fillId="0" borderId="0" xfId="1" applyNumberFormat="1" applyFont="1"/>
    <xf numFmtId="165" fontId="30" fillId="0" borderId="0" xfId="1" applyNumberFormat="1" applyFont="1" applyBorder="1"/>
    <xf numFmtId="165" fontId="52" fillId="0" borderId="0" xfId="3" applyNumberFormat="1" applyFont="1" applyAlignment="1" applyProtection="1"/>
    <xf numFmtId="165" fontId="31" fillId="0" borderId="0" xfId="3" applyNumberFormat="1" applyFont="1" applyAlignment="1" applyProtection="1"/>
    <xf numFmtId="0" fontId="34" fillId="9" borderId="1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right" vertical="center" wrapText="1"/>
    </xf>
    <xf numFmtId="0" fontId="34" fillId="9" borderId="3" xfId="0" applyFont="1" applyFill="1" applyBorder="1" applyAlignment="1">
      <alignment horizontal="right" vertical="center"/>
    </xf>
    <xf numFmtId="3" fontId="36" fillId="8" borderId="2" xfId="1" applyNumberFormat="1" applyFont="1" applyFill="1" applyBorder="1" applyAlignment="1">
      <alignment horizontal="right" vertical="center"/>
    </xf>
    <xf numFmtId="3" fontId="36" fillId="8" borderId="25" xfId="1" applyNumberFormat="1" applyFont="1" applyFill="1" applyBorder="1" applyAlignment="1">
      <alignment horizontal="right" vertical="center"/>
    </xf>
    <xf numFmtId="3" fontId="36" fillId="8" borderId="14" xfId="1" applyNumberFormat="1" applyFont="1" applyFill="1" applyBorder="1" applyAlignment="1">
      <alignment horizontal="right" vertical="center"/>
    </xf>
    <xf numFmtId="168" fontId="30" fillId="0" borderId="0" xfId="1" applyNumberFormat="1" applyFont="1"/>
    <xf numFmtId="0" fontId="33" fillId="0" borderId="15" xfId="0" applyFont="1" applyFill="1" applyBorder="1"/>
    <xf numFmtId="3" fontId="37" fillId="0" borderId="0" xfId="1" applyNumberFormat="1" applyFont="1" applyFill="1" applyBorder="1" applyAlignment="1">
      <alignment horizontal="right"/>
    </xf>
    <xf numFmtId="3" fontId="37" fillId="0" borderId="36" xfId="1" applyNumberFormat="1" applyFont="1" applyFill="1" applyBorder="1" applyAlignment="1">
      <alignment horizontal="right" vertical="center"/>
    </xf>
    <xf numFmtId="3" fontId="37" fillId="0" borderId="25" xfId="1" applyNumberFormat="1" applyFont="1" applyFill="1" applyBorder="1" applyAlignment="1">
      <alignment horizontal="right" vertical="center"/>
    </xf>
    <xf numFmtId="3" fontId="37" fillId="0" borderId="14" xfId="1" applyNumberFormat="1" applyFont="1" applyFill="1" applyBorder="1" applyAlignment="1">
      <alignment horizontal="right" vertical="center"/>
    </xf>
    <xf numFmtId="0" fontId="33" fillId="0" borderId="17" xfId="0" applyFont="1" applyFill="1" applyBorder="1"/>
    <xf numFmtId="3" fontId="37" fillId="0" borderId="18" xfId="1" applyNumberFormat="1" applyFont="1" applyFill="1" applyBorder="1" applyAlignment="1">
      <alignment horizontal="right"/>
    </xf>
    <xf numFmtId="3" fontId="37" fillId="0" borderId="37" xfId="1" applyNumberFormat="1" applyFont="1" applyFill="1" applyBorder="1" applyAlignment="1">
      <alignment horizontal="right" vertical="center"/>
    </xf>
    <xf numFmtId="3" fontId="37" fillId="0" borderId="12" xfId="1" applyNumberFormat="1" applyFont="1" applyFill="1" applyBorder="1" applyAlignment="1">
      <alignment horizontal="right" vertical="center"/>
    </xf>
    <xf numFmtId="165" fontId="38" fillId="0" borderId="0" xfId="1" applyNumberFormat="1" applyFont="1"/>
    <xf numFmtId="165" fontId="37" fillId="0" borderId="0" xfId="1" applyNumberFormat="1" applyFont="1"/>
    <xf numFmtId="165" fontId="35" fillId="0" borderId="0" xfId="1" applyNumberFormat="1" applyFont="1" applyBorder="1" applyAlignment="1">
      <alignment wrapText="1"/>
    </xf>
    <xf numFmtId="17" fontId="30" fillId="0" borderId="0" xfId="1" applyNumberFormat="1" applyFont="1" applyBorder="1"/>
    <xf numFmtId="165" fontId="30" fillId="0" borderId="0" xfId="1" applyNumberFormat="1" applyFont="1" applyBorder="1" applyAlignment="1">
      <alignment horizontal="right"/>
    </xf>
    <xf numFmtId="0" fontId="13" fillId="0" borderId="0" xfId="0" applyFont="1" applyFill="1" applyBorder="1" applyAlignment="1"/>
    <xf numFmtId="0" fontId="13" fillId="2" borderId="18" xfId="0" applyFont="1" applyFill="1" applyBorder="1"/>
    <xf numFmtId="0" fontId="13" fillId="0" borderId="17" xfId="0" quotePrefix="1" applyFont="1" applyFill="1" applyBorder="1"/>
    <xf numFmtId="165" fontId="8" fillId="0" borderId="0" xfId="1" applyNumberFormat="1" applyFont="1"/>
    <xf numFmtId="0" fontId="11" fillId="9" borderId="45" xfId="0" applyFont="1" applyFill="1" applyBorder="1" applyAlignment="1">
      <alignment horizontal="center" vertical="center"/>
    </xf>
    <xf numFmtId="0" fontId="11" fillId="9" borderId="46" xfId="0" applyFont="1" applyFill="1" applyBorder="1" applyAlignment="1">
      <alignment horizontal="center" vertical="center"/>
    </xf>
    <xf numFmtId="0" fontId="11" fillId="9" borderId="47" xfId="0" applyFont="1" applyFill="1" applyBorder="1" applyAlignment="1">
      <alignment horizontal="center" vertical="center"/>
    </xf>
    <xf numFmtId="0" fontId="53" fillId="0" borderId="0" xfId="0" applyFont="1"/>
    <xf numFmtId="0" fontId="53" fillId="0" borderId="0" xfId="0" applyFont="1" applyBorder="1"/>
    <xf numFmtId="0" fontId="7" fillId="0" borderId="0" xfId="6" applyFont="1" applyAlignment="1" applyProtection="1"/>
    <xf numFmtId="0" fontId="11" fillId="9" borderId="23" xfId="0" applyFont="1" applyFill="1" applyBorder="1" applyAlignment="1">
      <alignment horizontal="right" vertical="center"/>
    </xf>
    <xf numFmtId="0" fontId="11" fillId="9" borderId="24" xfId="0" applyFont="1" applyFill="1" applyBorder="1" applyAlignment="1">
      <alignment horizontal="right" vertical="center"/>
    </xf>
    <xf numFmtId="3" fontId="53" fillId="0" borderId="0" xfId="0" applyNumberFormat="1" applyFont="1"/>
    <xf numFmtId="3" fontId="4" fillId="8" borderId="25" xfId="1" applyNumberFormat="1" applyFont="1" applyFill="1" applyBorder="1" applyAlignment="1">
      <alignment vertical="center"/>
    </xf>
    <xf numFmtId="166" fontId="4" fillId="8" borderId="25" xfId="2" applyNumberFormat="1" applyFont="1" applyFill="1" applyBorder="1" applyAlignment="1">
      <alignment vertical="center"/>
    </xf>
    <xf numFmtId="166" fontId="4" fillId="8" borderId="14" xfId="2" applyNumberFormat="1" applyFont="1" applyFill="1" applyBorder="1" applyAlignment="1">
      <alignment vertical="center"/>
    </xf>
    <xf numFmtId="0" fontId="12" fillId="0" borderId="4" xfId="0" applyFont="1" applyBorder="1"/>
    <xf numFmtId="3" fontId="8" fillId="0" borderId="5" xfId="1" applyNumberFormat="1" applyFont="1" applyFill="1" applyBorder="1" applyAlignment="1">
      <alignment horizontal="right" vertical="center"/>
    </xf>
    <xf numFmtId="166" fontId="1" fillId="0" borderId="16" xfId="2" applyNumberFormat="1" applyFont="1" applyFill="1" applyBorder="1" applyAlignment="1">
      <alignment horizontal="right" vertical="center"/>
    </xf>
    <xf numFmtId="166" fontId="53" fillId="0" borderId="0" xfId="2" applyNumberFormat="1" applyFont="1"/>
    <xf numFmtId="0" fontId="12" fillId="0" borderId="10" xfId="0" applyFont="1" applyBorder="1"/>
    <xf numFmtId="3" fontId="8" fillId="0" borderId="11" xfId="1" applyNumberFormat="1" applyFont="1" applyFill="1" applyBorder="1" applyAlignment="1">
      <alignment horizontal="right" vertical="center"/>
    </xf>
    <xf numFmtId="166" fontId="1" fillId="0" borderId="18" xfId="2" applyNumberFormat="1" applyFont="1" applyFill="1" applyBorder="1" applyAlignment="1">
      <alignment horizontal="right" vertical="center"/>
    </xf>
    <xf numFmtId="166" fontId="1" fillId="0" borderId="19" xfId="2" applyNumberFormat="1" applyFont="1" applyFill="1" applyBorder="1" applyAlignment="1">
      <alignment horizontal="right" vertical="center"/>
    </xf>
    <xf numFmtId="0" fontId="54" fillId="0" borderId="0" xfId="0" applyFont="1"/>
    <xf numFmtId="0" fontId="0" fillId="0" borderId="0" xfId="0" applyNumberFormat="1"/>
    <xf numFmtId="0" fontId="0" fillId="0" borderId="18" xfId="0" applyNumberFormat="1" applyBorder="1"/>
    <xf numFmtId="0" fontId="0" fillId="0" borderId="4" xfId="0" applyBorder="1"/>
    <xf numFmtId="0" fontId="0" fillId="0" borderId="10" xfId="0" applyBorder="1"/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7" fillId="0" borderId="0" xfId="3" applyFont="1" applyAlignment="1" applyProtection="1">
      <alignment horizontal="left"/>
    </xf>
    <xf numFmtId="0" fontId="5" fillId="0" borderId="0" xfId="3" applyAlignment="1" applyProtection="1">
      <alignment horizontal="left"/>
    </xf>
    <xf numFmtId="0" fontId="24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165" fontId="50" fillId="0" borderId="0" xfId="1" applyNumberFormat="1" applyFont="1" applyAlignment="1">
      <alignment horizontal="left" vertical="center"/>
    </xf>
    <xf numFmtId="165" fontId="50" fillId="0" borderId="0" xfId="1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7" xfId="0" applyNumberFormat="1" applyFont="1" applyBorder="1" applyAlignment="1">
      <alignment horizontal="left" vertical="center" wrapText="1"/>
    </xf>
    <xf numFmtId="0" fontId="50" fillId="0" borderId="0" xfId="0" applyNumberFormat="1" applyFont="1" applyBorder="1" applyAlignment="1">
      <alignment horizontal="left" vertical="center" wrapText="1"/>
    </xf>
    <xf numFmtId="165" fontId="50" fillId="0" borderId="0" xfId="1" applyNumberFormat="1" applyFont="1" applyFill="1" applyBorder="1" applyAlignment="1">
      <alignment horizontal="left" vertical="top" wrapText="1"/>
    </xf>
    <xf numFmtId="165" fontId="50" fillId="0" borderId="0" xfId="1" applyNumberFormat="1" applyFont="1" applyAlignment="1">
      <alignment horizontal="center" vertical="top" wrapText="1"/>
    </xf>
    <xf numFmtId="0" fontId="11" fillId="9" borderId="39" xfId="0" applyFont="1" applyFill="1" applyBorder="1" applyAlignment="1">
      <alignment horizontal="center" vertical="center"/>
    </xf>
    <xf numFmtId="0" fontId="11" fillId="9" borderId="41" xfId="0" applyFont="1" applyFill="1" applyBorder="1" applyAlignment="1">
      <alignment horizontal="center" vertical="center"/>
    </xf>
    <xf numFmtId="0" fontId="11" fillId="9" borderId="40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43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44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4" fillId="9" borderId="26" xfId="0" applyFont="1" applyFill="1" applyBorder="1" applyAlignment="1">
      <alignment horizontal="center" vertical="center"/>
    </xf>
    <xf numFmtId="0" fontId="34" fillId="9" borderId="29" xfId="0" applyFont="1" applyFill="1" applyBorder="1" applyAlignment="1">
      <alignment horizontal="center" vertical="center"/>
    </xf>
    <xf numFmtId="0" fontId="34" fillId="9" borderId="27" xfId="0" applyFont="1" applyFill="1" applyBorder="1" applyAlignment="1">
      <alignment horizontal="center" vertical="center" wrapText="1"/>
    </xf>
    <xf numFmtId="0" fontId="34" fillId="9" borderId="21" xfId="0" applyFont="1" applyFill="1" applyBorder="1" applyAlignment="1">
      <alignment horizontal="center" vertical="center" wrapText="1"/>
    </xf>
    <xf numFmtId="0" fontId="34" fillId="9" borderId="28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18" xfId="0" quotePrefix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4" fillId="9" borderId="2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9" borderId="27" xfId="0" applyFont="1" applyFill="1" applyBorder="1" applyAlignment="1">
      <alignment horizontal="right" vertical="center" wrapText="1" indent="1"/>
    </xf>
    <xf numFmtId="0" fontId="34" fillId="9" borderId="28" xfId="0" applyFont="1" applyFill="1" applyBorder="1" applyAlignment="1">
      <alignment horizontal="right" vertical="center" wrapText="1" indent="1"/>
    </xf>
    <xf numFmtId="0" fontId="34" fillId="9" borderId="23" xfId="0" applyFont="1" applyFill="1" applyBorder="1" applyAlignment="1">
      <alignment horizontal="center" vertical="center" wrapText="1"/>
    </xf>
  </cellXfs>
  <cellStyles count="7">
    <cellStyle name="Hipervínculo" xfId="3" builtinId="8"/>
    <cellStyle name="Hipervínculo 2" xfId="6" xr:uid="{00000000-0005-0000-0000-000001000000}"/>
    <cellStyle name="Millares" xfId="1" builtinId="3"/>
    <cellStyle name="Millares 2" xfId="5" xr:uid="{00000000-0005-0000-0000-000003000000}"/>
    <cellStyle name="Normal" xfId="0" builtinId="0"/>
    <cellStyle name="Normal 2" xfId="4" xr:uid="{00000000-0005-0000-0000-000005000000}"/>
    <cellStyle name="Porcentaje" xfId="2" builtinId="5"/>
  </cellStyles>
  <dxfs count="0"/>
  <tableStyles count="0" defaultTableStyle="TableStyleMedium2" defaultPivotStyle="PivotStyleMedium9"/>
  <colors>
    <mruColors>
      <color rgb="FF00A4EB"/>
      <color rgb="FF003EAB"/>
      <color rgb="FFFFA40D"/>
      <color rgb="FF43B1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Fijos por Trimestre según sexo al corte de cada trimestre.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0.14050998450020213"/>
          <c:y val="2.9177378440444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0"/>
        <c:ser>
          <c:idx val="0"/>
          <c:order val="0"/>
          <c:tx>
            <c:strRef>
              <c:f>'[3]2024'!$B$12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00A4EB"/>
              </a:solidFill>
              <a:ln>
                <a:noFill/>
              </a:ln>
              <a:effectLst>
                <a:outerShdw blurRad="25400" dist="23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9ED-41BC-AB93-26C602D68CA5}"/>
              </c:ext>
            </c:extLst>
          </c:dPt>
          <c:dPt>
            <c:idx val="1"/>
            <c:bubble3D val="0"/>
            <c:spPr>
              <a:solidFill>
                <a:srgbClr val="FFA40D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9ED-41BC-AB93-26C602D68CA5}"/>
              </c:ext>
            </c:extLst>
          </c:dPt>
          <c:cat>
            <c:strRef>
              <c:f>'[3]2024'!$D$11:$E$11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'[3]2024'!$D$12:$E$12</c:f>
              <c:numCache>
                <c:formatCode>General</c:formatCode>
                <c:ptCount val="2"/>
                <c:pt idx="0">
                  <c:v>153</c:v>
                </c:pt>
                <c:pt idx="1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ED-41BC-AB93-26C602D68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del Sistema de Gestión </a:t>
            </a:r>
          </a:p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9.8141492307410205E-2"/>
          <c:y val="6.1834085414847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GRC.08!$C$12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0E-4DAE-8A32-236FB7AD88B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0E-4DAE-8A32-236FB7AD88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GRC.08!$B$14:$B$15</c:f>
              <c:strCache>
                <c:ptCount val="2"/>
                <c:pt idx="0">
                  <c:v>Auditoría Externa ISO 9001_Seguimiento</c:v>
                </c:pt>
                <c:pt idx="1">
                  <c:v>Auditoría Externa ISO 27001_RE-Certificación</c:v>
                </c:pt>
              </c:strCache>
            </c:strRef>
          </c:cat>
          <c:val>
            <c:numRef>
              <c:f>GRC.08!$C$14:$C$15</c:f>
              <c:numCache>
                <c:formatCode>#,##0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0E-4DAE-8A32-236FB7AD8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2520000"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Usuarios registrados Activos en la Oficina Virtual por tipo de usuarios,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Al mes de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Marzo 2024</a:t>
            </a:r>
            <a:endParaRPr lang="es-DO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083131791708106"/>
          <c:y val="2.4968798831696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332736354194574"/>
          <c:y val="0.23354351197966816"/>
          <c:w val="0.69353317454666896"/>
          <c:h val="0.53266371747460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GRC.09!$D$11:$E$11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C00000"/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GRC.09!$B$14:$B$18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GRC.09!$D$14:$D$18</c:f>
              <c:numCache>
                <c:formatCode>_(* #,##0_);_(* \(#,##0\);_(* "-"??_);_(@_)</c:formatCode>
                <c:ptCount val="5"/>
                <c:pt idx="0">
                  <c:v>882</c:v>
                </c:pt>
                <c:pt idx="1">
                  <c:v>11401</c:v>
                </c:pt>
                <c:pt idx="2">
                  <c:v>111907</c:v>
                </c:pt>
                <c:pt idx="3">
                  <c:v>913</c:v>
                </c:pt>
                <c:pt idx="4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1-4CBA-8510-AA79B865DF2E}"/>
            </c:ext>
          </c:extLst>
        </c:ser>
        <c:ser>
          <c:idx val="1"/>
          <c:order val="1"/>
          <c:tx>
            <c:strRef>
              <c:f>GRC.09!$F$11:$G$11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5D81-4CBA-8510-AA79B865DF2E}"/>
              </c:ext>
            </c:extLst>
          </c:dPt>
          <c:cat>
            <c:strRef>
              <c:f>GRC.09!$B$14:$B$18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GRC.09!$F$14:$F$18</c:f>
              <c:numCache>
                <c:formatCode>_(* #,##0_);_(* \(#,##0\);_(* "-"??_);_(@_)</c:formatCode>
                <c:ptCount val="5"/>
                <c:pt idx="0">
                  <c:v>197</c:v>
                </c:pt>
                <c:pt idx="1">
                  <c:v>4931</c:v>
                </c:pt>
                <c:pt idx="2">
                  <c:v>65362</c:v>
                </c:pt>
                <c:pt idx="3">
                  <c:v>596</c:v>
                </c:pt>
                <c:pt idx="4">
                  <c:v>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81-4CBA-8510-AA79B865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47924184"/>
        <c:axId val="347924576"/>
      </c:barChart>
      <c:catAx>
        <c:axId val="347924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576"/>
        <c:crosses val="autoZero"/>
        <c:auto val="1"/>
        <c:lblAlgn val="ctr"/>
        <c:lblOffset val="100"/>
        <c:noMultiLvlLbl val="0"/>
      </c:catAx>
      <c:valAx>
        <c:axId val="34792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Usuarios ARS/IDOPPRIL registrados Activos en la Oficina Virtual. 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Al mes de</a:t>
            </a:r>
            <a:r>
              <a:rPr lang="es-DO" sz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 Marzo 2024</a:t>
            </a:r>
            <a:endParaRPr lang="es-DO" sz="1200">
              <a:solidFill>
                <a:sysClr val="windowText" lastClr="000000"/>
              </a:solidFill>
              <a:latin typeface="Franklin Gothic Book" panose="020B05030201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GRC.10!$D$11:$E$11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100000">
                  <a:srgbClr val="9E0000"/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GRC.10!$B$14:$B$17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GRC.10!$D$14:$D$17</c:f>
              <c:numCache>
                <c:formatCode>General</c:formatCode>
                <c:ptCount val="4"/>
                <c:pt idx="0">
                  <c:v>48</c:v>
                </c:pt>
                <c:pt idx="1">
                  <c:v>141</c:v>
                </c:pt>
                <c:pt idx="2">
                  <c:v>117</c:v>
                </c:pt>
                <c:pt idx="3">
                  <c:v>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1FA-4E97-842F-FA64E6E6C66D}"/>
            </c:ext>
          </c:extLst>
        </c:ser>
        <c:ser>
          <c:idx val="1"/>
          <c:order val="1"/>
          <c:tx>
            <c:strRef>
              <c:f>GRC.10!$F$11:$G$11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GRC.10!$B$14:$B$17</c:f>
              <c:strCache>
                <c:ptCount val="4"/>
                <c:pt idx="0">
                  <c:v>ARS Autogestionadas</c:v>
                </c:pt>
                <c:pt idx="1">
                  <c:v>ARS Privadas</c:v>
                </c:pt>
                <c:pt idx="2">
                  <c:v>ARS Públicas</c:v>
                </c:pt>
                <c:pt idx="3">
                  <c:v>IDOPPRIL</c:v>
                </c:pt>
              </c:strCache>
            </c:strRef>
          </c:cat>
          <c:val>
            <c:numRef>
              <c:f>GRC.10!$F$14:$F$17</c:f>
              <c:numCache>
                <c:formatCode>General</c:formatCode>
                <c:ptCount val="4"/>
                <c:pt idx="0">
                  <c:v>13</c:v>
                </c:pt>
                <c:pt idx="1">
                  <c:v>99</c:v>
                </c:pt>
                <c:pt idx="2">
                  <c:v>64</c:v>
                </c:pt>
                <c:pt idx="3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1FA-4E97-842F-FA64E6E6C6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6939016"/>
        <c:axId val="506939408"/>
        <c:axId val="0"/>
      </c:bar3DChart>
      <c:catAx>
        <c:axId val="50693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408"/>
        <c:crosses val="autoZero"/>
        <c:auto val="1"/>
        <c:lblAlgn val="ctr"/>
        <c:lblOffset val="100"/>
        <c:noMultiLvlLbl val="0"/>
      </c:catAx>
      <c:valAx>
        <c:axId val="5069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3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Usuarios de la Oficina Virtual Empleados de la SISALRIL por Rango de Edad según Sexo.</a:t>
            </a:r>
          </a:p>
          <a:p>
            <a:pPr>
              <a:defRPr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Al mes de</a:t>
            </a:r>
            <a:r>
              <a:rPr lang="es-DO" sz="10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 Marzo 2024</a:t>
            </a:r>
            <a:endParaRPr lang="es-DO" sz="1000">
              <a:solidFill>
                <a:sysClr val="windowText" lastClr="000000"/>
              </a:solidFill>
              <a:latin typeface="Franklin Gothic Book" panose="020B05030201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986672461033135"/>
          <c:y val="2.9301329733235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9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035403347602622"/>
          <c:y val="0.21975997299926961"/>
          <c:w val="0.77814405979045365"/>
          <c:h val="0.67611516444341313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GRC.11!$F$11:$G$11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55000">
                  <a:srgbClr val="003EAB"/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solidFill>
                <a:schemeClr val="accent1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GRC.11!$C$26:$C$30</c:f>
              <c:strCache>
                <c:ptCount val="5"/>
                <c:pt idx="0">
                  <c:v>21 - 30</c:v>
                </c:pt>
                <c:pt idx="1">
                  <c:v>31 - 40</c:v>
                </c:pt>
                <c:pt idx="2">
                  <c:v>41 - 50</c:v>
                </c:pt>
                <c:pt idx="3">
                  <c:v>51 - 60</c:v>
                </c:pt>
                <c:pt idx="4">
                  <c:v>61 y Mas</c:v>
                </c:pt>
              </c:strCache>
            </c:strRef>
          </c:cat>
          <c:val>
            <c:numRef>
              <c:f>GRC.11!$E$26:$E$30</c:f>
              <c:numCache>
                <c:formatCode>General</c:formatCode>
                <c:ptCount val="5"/>
                <c:pt idx="0">
                  <c:v>-37</c:v>
                </c:pt>
                <c:pt idx="1">
                  <c:v>-38</c:v>
                </c:pt>
                <c:pt idx="2">
                  <c:v>-35</c:v>
                </c:pt>
                <c:pt idx="3">
                  <c:v>-23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4-446F-B9E1-67E73D240FC8}"/>
            </c:ext>
          </c:extLst>
        </c:ser>
        <c:ser>
          <c:idx val="0"/>
          <c:order val="1"/>
          <c:tx>
            <c:strRef>
              <c:f>GRC.11!$D$11:$E$11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70000">
                  <a:srgbClr val="C00000"/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solidFill>
                <a:srgbClr val="C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  <a:contourClr>
                <a:srgbClr val="C00000"/>
              </a:contourClr>
            </a:sp3d>
          </c:spPr>
          <c:invertIfNegative val="0"/>
          <c:cat>
            <c:strRef>
              <c:f>GRC.11!$C$26:$C$30</c:f>
              <c:strCache>
                <c:ptCount val="5"/>
                <c:pt idx="0">
                  <c:v>21 - 30</c:v>
                </c:pt>
                <c:pt idx="1">
                  <c:v>31 - 40</c:v>
                </c:pt>
                <c:pt idx="2">
                  <c:v>41 - 50</c:v>
                </c:pt>
                <c:pt idx="3">
                  <c:v>51 - 60</c:v>
                </c:pt>
                <c:pt idx="4">
                  <c:v>61 y Mas</c:v>
                </c:pt>
              </c:strCache>
            </c:strRef>
          </c:cat>
          <c:val>
            <c:numRef>
              <c:f>GRC.11!$D$26:$D$30</c:f>
              <c:numCache>
                <c:formatCode>#,##0</c:formatCode>
                <c:ptCount val="5"/>
                <c:pt idx="0">
                  <c:v>53</c:v>
                </c:pt>
                <c:pt idx="1">
                  <c:v>95</c:v>
                </c:pt>
                <c:pt idx="2">
                  <c:v>41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4-446F-B9E1-67E73D240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3908328"/>
        <c:axId val="433909112"/>
        <c:axId val="0"/>
      </c:bar3DChart>
      <c:catAx>
        <c:axId val="433908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909112"/>
        <c:crosses val="autoZero"/>
        <c:auto val="1"/>
        <c:lblAlgn val="ctr"/>
        <c:lblOffset val="100"/>
        <c:noMultiLvlLbl val="0"/>
      </c:catAx>
      <c:valAx>
        <c:axId val="433909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90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433250270825446"/>
          <c:y val="0.90424694593789301"/>
          <c:w val="0.21013838845505553"/>
          <c:h val="7.0637628576476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Accesos de los Servicios de la Oficina Virtual por tipo de usuarios según sexo.</a:t>
            </a:r>
          </a:p>
          <a:p>
            <a:pPr>
              <a:defRPr sz="1000">
                <a:latin typeface="Franklin Gothic Book" panose="020B05030201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Al mes de Marzo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GRC.13!$D$11:$D$12</c:f>
              <c:strCache>
                <c:ptCount val="2"/>
                <c:pt idx="0">
                  <c:v>Mujeres</c:v>
                </c:pt>
                <c:pt idx="1">
                  <c:v>Accesos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A40-48C7-9573-BF4EDE456CB4}"/>
              </c:ext>
            </c:extLst>
          </c:dPt>
          <c:dLbls>
            <c:dLbl>
              <c:idx val="1"/>
              <c:layout>
                <c:manualLayout>
                  <c:x val="-7.2332744292927494E-3"/>
                  <c:y val="3.62812050502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40-48C7-9573-BF4EDE456C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GRC.13!$B$14:$B$18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GRC.13!$D$14:$D$18</c:f>
              <c:numCache>
                <c:formatCode>_(* #,##0_);_(* \(#,##0\);_(* "-"??_);_(@_)</c:formatCode>
                <c:ptCount val="5"/>
                <c:pt idx="0">
                  <c:v>6650564</c:v>
                </c:pt>
                <c:pt idx="1">
                  <c:v>8704736</c:v>
                </c:pt>
                <c:pt idx="2">
                  <c:v>5042813</c:v>
                </c:pt>
                <c:pt idx="3">
                  <c:v>1503138</c:v>
                </c:pt>
                <c:pt idx="4">
                  <c:v>107937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A40-48C7-9573-BF4EDE456CB4}"/>
            </c:ext>
          </c:extLst>
        </c:ser>
        <c:ser>
          <c:idx val="1"/>
          <c:order val="1"/>
          <c:tx>
            <c:strRef>
              <c:f>GRC.13!$F$11:$F$12</c:f>
              <c:strCache>
                <c:ptCount val="2"/>
                <c:pt idx="0">
                  <c:v>Hombres</c:v>
                </c:pt>
                <c:pt idx="1">
                  <c:v>Accesos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GRC.13!$B$14:$B$18</c:f>
              <c:strCache>
                <c:ptCount val="5"/>
                <c:pt idx="0">
                  <c:v>Instituciones Públicas</c:v>
                </c:pt>
                <c:pt idx="1">
                  <c:v>Empresas Privadas</c:v>
                </c:pt>
                <c:pt idx="2">
                  <c:v>Personales</c:v>
                </c:pt>
                <c:pt idx="3">
                  <c:v>Promotores de Salud</c:v>
                </c:pt>
                <c:pt idx="4">
                  <c:v>Profesionales de la Salud</c:v>
                </c:pt>
              </c:strCache>
            </c:strRef>
          </c:cat>
          <c:val>
            <c:numRef>
              <c:f>GRC.13!$F$14:$F$18</c:f>
              <c:numCache>
                <c:formatCode>_(* #,##0_);_(* \(#,##0\);_(* "-"??_);_(@_)</c:formatCode>
                <c:ptCount val="5"/>
                <c:pt idx="0">
                  <c:v>3661123</c:v>
                </c:pt>
                <c:pt idx="1">
                  <c:v>3013511</c:v>
                </c:pt>
                <c:pt idx="2">
                  <c:v>1674633</c:v>
                </c:pt>
                <c:pt idx="3">
                  <c:v>1123378</c:v>
                </c:pt>
                <c:pt idx="4">
                  <c:v>126333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40-48C7-9573-BF4EDE456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982304"/>
        <c:axId val="429981912"/>
        <c:axId val="0"/>
      </c:bar3DChart>
      <c:catAx>
        <c:axId val="429982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1912"/>
        <c:crosses val="autoZero"/>
        <c:auto val="1"/>
        <c:lblAlgn val="ctr"/>
        <c:lblOffset val="100"/>
        <c:noMultiLvlLbl val="0"/>
      </c:catAx>
      <c:valAx>
        <c:axId val="4299819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4299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Empleados por Rango de Edad según Sexo. </a:t>
            </a:r>
          </a:p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</a:t>
            </a:r>
            <a:r>
              <a:rPr lang="es-ES" sz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mes de Marzo 2024</a:t>
            </a:r>
            <a:endParaRPr lang="es-ES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975288151092825"/>
          <c:y val="3.56312196819001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53011073577637"/>
          <c:y val="0.30454206862708066"/>
          <c:w val="0.83413169902803852"/>
          <c:h val="0.588942074055219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GRC.02!$F$11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GRC.02!$B$14:$B$18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GRC.02!$F$14:$F$18</c:f>
              <c:numCache>
                <c:formatCode>#,##0</c:formatCode>
                <c:ptCount val="5"/>
                <c:pt idx="0">
                  <c:v>-10</c:v>
                </c:pt>
                <c:pt idx="1">
                  <c:v>-46</c:v>
                </c:pt>
                <c:pt idx="2">
                  <c:v>-41</c:v>
                </c:pt>
                <c:pt idx="3">
                  <c:v>-28</c:v>
                </c:pt>
                <c:pt idx="4">
                  <c:v>-28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F-49A6-9D05-EF0CD8E29C60}"/>
            </c:ext>
          </c:extLst>
        </c:ser>
        <c:ser>
          <c:idx val="0"/>
          <c:order val="1"/>
          <c:tx>
            <c:strRef>
              <c:f>GRC.02!$E$11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0000"/>
            </a:solidFill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Ref>
              <c:f>GRC.02!$B$14:$B$18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GRC.02!$E$14:$E$18</c:f>
              <c:numCache>
                <c:formatCode>#,##0</c:formatCode>
                <c:ptCount val="5"/>
                <c:pt idx="0">
                  <c:v>15</c:v>
                </c:pt>
                <c:pt idx="1">
                  <c:v>84</c:v>
                </c:pt>
                <c:pt idx="2">
                  <c:v>75</c:v>
                </c:pt>
                <c:pt idx="3">
                  <c:v>29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F-49A6-9D05-EF0CD8E29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7"/>
        <c:axId val="332049408"/>
        <c:axId val="332052544"/>
      </c:barChart>
      <c:catAx>
        <c:axId val="332049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52544"/>
        <c:crosses val="autoZero"/>
        <c:auto val="1"/>
        <c:lblAlgn val="ctr"/>
        <c:lblOffset val="100"/>
        <c:noMultiLvlLbl val="0"/>
      </c:catAx>
      <c:valAx>
        <c:axId val="332052544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150585442813531"/>
          <c:y val="0.20314249121143341"/>
          <c:w val="0.22220271582651416"/>
          <c:h val="7.5160130067979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 b="1">
                <a:latin typeface="Arial" panose="020B0604020202020204" pitchFamily="34" charset="0"/>
                <a:cs typeface="Arial" panose="020B0604020202020204" pitchFamily="34" charset="0"/>
              </a:rPr>
              <a:t>Salario Promedio de Empleados por Rango de Edad según Sexo. </a:t>
            </a:r>
          </a:p>
          <a:p>
            <a:pPr>
              <a:defRPr sz="1200">
                <a:latin typeface="Tahoma" pitchFamily="34" charset="0"/>
                <a:cs typeface="Tahoma" pitchFamily="34" charset="0"/>
              </a:defRPr>
            </a:pPr>
            <a:r>
              <a:rPr lang="es-ES" sz="1200" b="1">
                <a:latin typeface="Arial" panose="020B0604020202020204" pitchFamily="34" charset="0"/>
                <a:cs typeface="Arial" panose="020B0604020202020204" pitchFamily="34" charset="0"/>
              </a:rPr>
              <a:t>Al mes de</a:t>
            </a:r>
            <a:r>
              <a:rPr lang="es-ES" sz="1200" b="1" baseline="0">
                <a:latin typeface="Arial" panose="020B0604020202020204" pitchFamily="34" charset="0"/>
                <a:cs typeface="Arial" panose="020B0604020202020204" pitchFamily="34" charset="0"/>
              </a:rPr>
              <a:t> Marzo 2024</a:t>
            </a:r>
            <a:endParaRPr lang="es-ES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1325925146839"/>
          <c:y val="0.24601505049769615"/>
          <c:w val="0.62019855995243123"/>
          <c:h val="0.62469641575569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GRC.03!$D$11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cat>
            <c:strRef>
              <c:f>GRC.03!$B$13:$B$17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GRC.03!$D$13:$D$17</c:f>
              <c:numCache>
                <c:formatCode>#,##0</c:formatCode>
                <c:ptCount val="5"/>
                <c:pt idx="0">
                  <c:v>48421.4</c:v>
                </c:pt>
                <c:pt idx="1">
                  <c:v>68673.456521739135</c:v>
                </c:pt>
                <c:pt idx="2">
                  <c:v>71878.121951219509</c:v>
                </c:pt>
                <c:pt idx="3">
                  <c:v>110612.64285714286</c:v>
                </c:pt>
                <c:pt idx="4">
                  <c:v>144246.5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D342-40DC-AD34-CF5C03D3474D}"/>
            </c:ext>
          </c:extLst>
        </c:ser>
        <c:ser>
          <c:idx val="1"/>
          <c:order val="1"/>
          <c:tx>
            <c:strRef>
              <c:f>GRC.03!$E$11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GRC.03!$B$13:$B$17</c:f>
              <c:strCache>
                <c:ptCount val="5"/>
                <c:pt idx="0">
                  <c:v>20-25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y más</c:v>
                </c:pt>
              </c:strCache>
            </c:strRef>
          </c:cat>
          <c:val>
            <c:numRef>
              <c:f>GRC.03!$E$13:$E$17</c:f>
              <c:numCache>
                <c:formatCode>#,##0</c:formatCode>
                <c:ptCount val="5"/>
                <c:pt idx="0">
                  <c:v>51720</c:v>
                </c:pt>
                <c:pt idx="1">
                  <c:v>56589.892857142855</c:v>
                </c:pt>
                <c:pt idx="2">
                  <c:v>80059.613333333327</c:v>
                </c:pt>
                <c:pt idx="3">
                  <c:v>101360.55172413793</c:v>
                </c:pt>
                <c:pt idx="4">
                  <c:v>132407.9894736842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D342-40DC-AD34-CF5C03D3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657640"/>
        <c:axId val="439661168"/>
        <c:axId val="0"/>
      </c:bar3DChart>
      <c:catAx>
        <c:axId val="43965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61168"/>
        <c:crosses val="autoZero"/>
        <c:auto val="1"/>
        <c:lblAlgn val="ctr"/>
        <c:lblOffset val="100"/>
        <c:noMultiLvlLbl val="0"/>
      </c:catAx>
      <c:valAx>
        <c:axId val="4396611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657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  <a:latin typeface="Franklin Gothic Book" panose="020B0503020102020204" pitchFamily="34" charset="0"/>
              </a:rPr>
              <a:t>Ingresos según Fuente de Origen</a:t>
            </a:r>
          </a:p>
          <a:p>
            <a:pPr>
              <a:defRPr>
                <a:solidFill>
                  <a:sysClr val="windowText" lastClr="000000"/>
                </a:solidFill>
                <a:latin typeface="Franklin Gothic Book" panose="020B0503020102020204" pitchFamily="34" charset="0"/>
              </a:defRPr>
            </a:pPr>
            <a:r>
              <a:rPr lang="es-DO">
                <a:solidFill>
                  <a:sysClr val="windowText" lastClr="000000"/>
                </a:solidFill>
                <a:latin typeface="Franklin Gothic Book" panose="020B0503020102020204" pitchFamily="34" charset="0"/>
              </a:rPr>
              <a:t>Año: </a:t>
            </a:r>
            <a:r>
              <a:rPr lang="es-DO" baseline="0">
                <a:solidFill>
                  <a:sysClr val="windowText" lastClr="000000"/>
                </a:solidFill>
                <a:latin typeface="Franklin Gothic Book" panose="020B0503020102020204" pitchFamily="34" charset="0"/>
              </a:rPr>
              <a:t>2024</a:t>
            </a:r>
            <a:endParaRPr lang="es-DO">
              <a:solidFill>
                <a:sysClr val="windowText" lastClr="000000"/>
              </a:solidFill>
              <a:latin typeface="Franklin Gothic Book" panose="020B0503020102020204" pitchFamily="34" charset="0"/>
            </a:endParaRPr>
          </a:p>
        </c:rich>
      </c:tx>
      <c:layout>
        <c:manualLayout>
          <c:xMode val="edge"/>
          <c:yMode val="edge"/>
          <c:x val="0.18562989752863171"/>
          <c:y val="2.1903695601870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469094869205978"/>
          <c:y val="0.37332523026381798"/>
          <c:w val="0.71293255329397665"/>
          <c:h val="0.53396720987085655"/>
        </c:manualLayout>
      </c:layout>
      <c:pie3DChart>
        <c:varyColors val="1"/>
        <c:ser>
          <c:idx val="0"/>
          <c:order val="0"/>
          <c:spPr>
            <a:solidFill>
              <a:srgbClr val="003EAB"/>
            </a:solidFill>
          </c:spPr>
          <c:explosion val="1"/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E76-4A30-8837-259A944AD710}"/>
              </c:ext>
            </c:extLst>
          </c:dPt>
          <c:dPt>
            <c:idx val="1"/>
            <c:bubble3D val="0"/>
            <c:spPr>
              <a:solidFill>
                <a:srgbClr val="00A4E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E76-4A30-8837-259A944AD710}"/>
              </c:ext>
            </c:extLst>
          </c:dPt>
          <c:dPt>
            <c:idx val="2"/>
            <c:bubble3D val="0"/>
            <c:spPr>
              <a:solidFill>
                <a:srgbClr val="FFA40D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E76-4A30-8837-259A944AD710}"/>
              </c:ext>
            </c:extLst>
          </c:dPt>
          <c:dLbls>
            <c:dLbl>
              <c:idx val="0"/>
              <c:layout>
                <c:manualLayout>
                  <c:x val="-2.7997372215143273E-3"/>
                  <c:y val="0.14198527114227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6-4A30-8837-259A944AD710}"/>
                </c:ext>
              </c:extLst>
            </c:dLbl>
            <c:dLbl>
              <c:idx val="1"/>
              <c:layout>
                <c:manualLayout>
                  <c:x val="-7.9365079365079378E-3"/>
                  <c:y val="-2.18438878680422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6-4A30-8837-259A944AD71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E76-4A30-8837-259A944AD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GRC.04!$D$11:$F$11</c:f>
              <c:strCache>
                <c:ptCount val="3"/>
                <c:pt idx="0">
                  <c:v>Seguro Familiar de Salud (SFS)</c:v>
                </c:pt>
                <c:pt idx="1">
                  <c:v>Seguro de Riesgos Laborales (SRL)</c:v>
                </c:pt>
                <c:pt idx="2">
                  <c:v>Otros</c:v>
                </c:pt>
              </c:strCache>
            </c:strRef>
          </c:cat>
          <c:val>
            <c:numRef>
              <c:f>GRC.04!$D$12:$F$12</c:f>
              <c:numCache>
                <c:formatCode>#,##0</c:formatCode>
                <c:ptCount val="3"/>
                <c:pt idx="0">
                  <c:v>104990264.31999999</c:v>
                </c:pt>
                <c:pt idx="1">
                  <c:v>67002887.990000002</c:v>
                </c:pt>
                <c:pt idx="2">
                  <c:v>5602112.7400000002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76-4A30-8837-259A944AD71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Comparativo Ingresos Mensuales.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Año:  2023- 2024 (En Millones de RD$)</a:t>
            </a:r>
          </a:p>
        </c:rich>
      </c:tx>
      <c:layout>
        <c:manualLayout>
          <c:xMode val="edge"/>
          <c:yMode val="edge"/>
          <c:x val="0.22527192415150898"/>
          <c:y val="2.2803051658787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939957209900599E-2"/>
          <c:y val="0.27274292029285807"/>
          <c:w val="0.92499013075237058"/>
          <c:h val="0.42766935309556892"/>
        </c:manualLayout>
      </c:layout>
      <c:lineChart>
        <c:grouping val="standard"/>
        <c:varyColors val="0"/>
        <c:ser>
          <c:idx val="0"/>
          <c:order val="0"/>
          <c:tx>
            <c:strRef>
              <c:f>GRC.05!$C$11</c:f>
              <c:strCache>
                <c:ptCount val="1"/>
                <c:pt idx="0">
                  <c:v>Ingresos  2023</c:v>
                </c:pt>
              </c:strCache>
            </c:strRef>
          </c:tx>
          <c:spPr>
            <a:ln w="34925" cap="rnd">
              <a:solidFill>
                <a:srgbClr val="FFA40D"/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1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GRC.05!$B$13:$B$14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GRC.05!$F$13:$F$14</c:f>
              <c:numCache>
                <c:formatCode>_(* #,##0.00_);_(* \(#,##0.00\);_(* "-"??_);_(@_)</c:formatCode>
                <c:ptCount val="2"/>
                <c:pt idx="0">
                  <c:v>76.22210948</c:v>
                </c:pt>
                <c:pt idx="1">
                  <c:v>76.631077000000005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B-44E3-84EA-022BE3CB3754}"/>
            </c:ext>
          </c:extLst>
        </c:ser>
        <c:ser>
          <c:idx val="1"/>
          <c:order val="1"/>
          <c:tx>
            <c:strRef>
              <c:f>GRC.05!$D$11</c:f>
              <c:strCache>
                <c:ptCount val="1"/>
                <c:pt idx="0">
                  <c:v>Ingresos 2024</c:v>
                </c:pt>
              </c:strCache>
            </c:strRef>
          </c:tx>
          <c:spPr>
            <a:ln w="34925" cap="rnd">
              <a:solidFill>
                <a:srgbClr val="00A4EB">
                  <a:alpha val="99000"/>
                </a:srgb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24000">
                    <a:schemeClr val="accent5">
                      <a:lumMod val="0"/>
                      <a:lumOff val="100000"/>
                    </a:schemeClr>
                  </a:gs>
                  <a:gs pos="100000">
                    <a:schemeClr val="accent5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GRC.05!$B$13:$B$14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GRC.05!$G$13:$G$14</c:f>
              <c:numCache>
                <c:formatCode>_(* #,##0.00_);_(* \(#,##0.00\);_(* "-"??_);_(@_)</c:formatCode>
                <c:ptCount val="2"/>
                <c:pt idx="0">
                  <c:v>88.910663700000001</c:v>
                </c:pt>
                <c:pt idx="1">
                  <c:v>88.684601349999994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B-44E3-84EA-022BE3CB3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</c:hiLowLines>
        <c:marker val="1"/>
        <c:smooth val="0"/>
        <c:axId val="323982832"/>
        <c:axId val="323984400"/>
      </c:lineChart>
      <c:valAx>
        <c:axId val="32398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2832"/>
        <c:crosses val="autoZero"/>
        <c:crossBetween val="between"/>
      </c:valAx>
      <c:catAx>
        <c:axId val="32398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4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85180307852126"/>
          <c:y val="0.83250725238292567"/>
          <c:w val="0.39535514173708663"/>
          <c:h val="5.2941547012505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ysClr val="windowText" lastClr="000000"/>
                </a:solidFill>
                <a:latin typeface="Franklin Gothic Book" panose="020B0503020102020204" pitchFamily="34" charset="0"/>
              </a:rPr>
              <a:t>Superintendencia de Salud y Riesgos Laborales.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>
                <a:solidFill>
                  <a:sysClr val="windowText" lastClr="000000"/>
                </a:solidFill>
                <a:latin typeface="Franklin Gothic Book" panose="020B0503020102020204" pitchFamily="34" charset="0"/>
              </a:rPr>
              <a:t>Ingresos Presupuestado Vs Ejecutado.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>
                <a:solidFill>
                  <a:sysClr val="windowText" lastClr="000000"/>
                </a:solidFill>
                <a:latin typeface="Franklin Gothic Book" panose="020B0503020102020204" pitchFamily="34" charset="0"/>
              </a:rPr>
              <a:t>Período: Febrero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09830550654762E-2"/>
          <c:y val="0.15455596712831279"/>
          <c:w val="0.98105328858442797"/>
          <c:h val="0.781339657383591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GRC.06!$C$11</c:f>
              <c:strCache>
                <c:ptCount val="1"/>
                <c:pt idx="0">
                  <c:v>PRESUPUESTADO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/>
            <a:sp3d/>
          </c:spPr>
          <c:invertIfNegative val="0"/>
          <c:dLbls>
            <c:delete val="1"/>
          </c:dLbls>
          <c:cat>
            <c:strRef>
              <c:f>GRC.06!$B$14:$B$16</c:f>
              <c:strCache>
                <c:ptCount val="3"/>
                <c:pt idx="0">
                  <c:v>Regimen Contributivo Salud</c:v>
                </c:pt>
                <c:pt idx="1">
                  <c:v>Regimen Contributivo Riesgos Laborales</c:v>
                </c:pt>
                <c:pt idx="2">
                  <c:v>Otros Ingresos</c:v>
                </c:pt>
              </c:strCache>
            </c:strRef>
          </c:cat>
          <c:val>
            <c:numRef>
              <c:f>GRC.06!$R$11:$R$13</c:f>
              <c:numCache>
                <c:formatCode>General</c:formatCode>
                <c:ptCount val="3"/>
                <c:pt idx="0">
                  <c:v>4.7190986927844292E-2</c:v>
                </c:pt>
                <c:pt idx="1">
                  <c:v>4.7761879529873097E-2</c:v>
                </c:pt>
                <c:pt idx="2">
                  <c:v>-1.1692464094354378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A-42CC-A5D7-74AECB8DDB41}"/>
            </c:ext>
          </c:extLst>
        </c:ser>
        <c:ser>
          <c:idx val="1"/>
          <c:order val="1"/>
          <c:tx>
            <c:strRef>
              <c:f>GRC.06!$D$11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A4EB"/>
            </a:solidFill>
            <a:ln>
              <a:solidFill>
                <a:srgbClr val="00A4EB"/>
              </a:solidFill>
            </a:ln>
            <a:effectLst/>
            <a:sp3d>
              <a:contourClr>
                <a:srgbClr val="00A4EB"/>
              </a:contourClr>
            </a:sp3d>
          </c:spPr>
          <c:invertIfNegative val="0"/>
          <c:dLbls>
            <c:dLbl>
              <c:idx val="1"/>
              <c:layout>
                <c:manualLayout>
                  <c:x val="6.8484535639122537E-3"/>
                  <c:y val="9.84413453650533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EA-42CC-A5D7-74AECB8DDB4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cap="none" spc="0" baseline="0">
                    <a:ln w="0">
                      <a:solidFill>
                        <a:schemeClr val="bg1"/>
                      </a:solidFill>
                    </a:ln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GRC.06!$B$14:$B$16</c:f>
              <c:strCache>
                <c:ptCount val="3"/>
                <c:pt idx="0">
                  <c:v>Regimen Contributivo Salud</c:v>
                </c:pt>
                <c:pt idx="1">
                  <c:v>Regimen Contributivo Riesgos Laborales</c:v>
                </c:pt>
                <c:pt idx="2">
                  <c:v>Otros Ingresos</c:v>
                </c:pt>
              </c:strCache>
            </c:strRef>
          </c:cat>
          <c:val>
            <c:numRef>
              <c:f>GRC.06!$S$11:$S$13</c:f>
              <c:numCache>
                <c:formatCode>General</c:formatCode>
                <c:ptCount val="3"/>
                <c:pt idx="0">
                  <c:v>0.95280901307215571</c:v>
                </c:pt>
                <c:pt idx="1">
                  <c:v>0.9522381204701269</c:v>
                </c:pt>
                <c:pt idx="2">
                  <c:v>2.1692464094354378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EA-42CC-A5D7-74AECB8DDB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16312232"/>
        <c:axId val="516309880"/>
        <c:axId val="0"/>
      </c:bar3DChart>
      <c:catAx>
        <c:axId val="51631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516309880"/>
        <c:crosses val="autoZero"/>
        <c:auto val="1"/>
        <c:lblAlgn val="ctr"/>
        <c:lblOffset val="100"/>
        <c:noMultiLvlLbl val="0"/>
      </c:catAx>
      <c:valAx>
        <c:axId val="5163098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312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>
                <a:latin typeface="Franklin Gothic Book" panose="020B0503020102020204" pitchFamily="34" charset="0"/>
              </a:rPr>
              <a:t>Superintendencia de Salud y Riesgos Laborales. </a:t>
            </a:r>
          </a:p>
          <a:p>
            <a:pPr>
              <a:defRPr/>
            </a:pPr>
            <a:r>
              <a:rPr lang="es-ES" sz="1200">
                <a:latin typeface="Franklin Gothic Book" panose="020B0503020102020204" pitchFamily="34" charset="0"/>
              </a:rPr>
              <a:t>Gastos Presupuestado Vs Ejecutado.</a:t>
            </a:r>
          </a:p>
          <a:p>
            <a:pPr>
              <a:defRPr/>
            </a:pPr>
            <a:r>
              <a:rPr lang="es-ES" sz="1200" baseline="0">
                <a:latin typeface="Franklin Gothic Book" panose="020B0503020102020204" pitchFamily="34" charset="0"/>
              </a:rPr>
              <a:t>Período: Febrero 2024</a:t>
            </a:r>
            <a:endParaRPr lang="es-ES" sz="1200">
              <a:latin typeface="Franklin Gothic Book" panose="020B0503020102020204" pitchFamily="34" charset="0"/>
            </a:endParaRPr>
          </a:p>
        </c:rich>
      </c:tx>
      <c:layout>
        <c:manualLayout>
          <c:xMode val="edge"/>
          <c:yMode val="edge"/>
          <c:x val="0.32908098389548329"/>
          <c:y val="6.6336009722339859E-3"/>
        </c:manualLayout>
      </c:layout>
      <c:overlay val="0"/>
    </c:title>
    <c:autoTitleDeleted val="0"/>
    <c:view3D>
      <c:rotX val="0"/>
      <c:rotY val="0"/>
      <c:rAngAx val="1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13531275043341E-2"/>
          <c:y val="0.19665062079174372"/>
          <c:w val="0.9577293744991332"/>
          <c:h val="0.6442529203429261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GRC.06!$C$17</c:f>
              <c:strCache>
                <c:ptCount val="1"/>
                <c:pt idx="0">
                  <c:v>PRESUPUESTADO</c:v>
                </c:pt>
              </c:strCache>
            </c:strRef>
          </c:tx>
          <c:spPr>
            <a:solidFill>
              <a:srgbClr val="00A4EB"/>
            </a:solidFill>
          </c:spPr>
          <c:invertIfNegative val="0"/>
          <c:cat>
            <c:strRef>
              <c:f>GRC.06!$B$19:$B$25</c:f>
              <c:strCache>
                <c:ptCount val="7"/>
                <c:pt idx="0">
                  <c:v>Remuneraciones y Contribuciones</c:v>
                </c:pt>
                <c:pt idx="1">
                  <c:v>Contratacion de Servicios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</c:v>
                </c:pt>
                <c:pt idx="5">
                  <c:v>Bienes Muebles, Inmuebles e Intangibles</c:v>
                </c:pt>
                <c:pt idx="6">
                  <c:v>Pasivos Financieros</c:v>
                </c:pt>
              </c:strCache>
            </c:strRef>
          </c:cat>
          <c:val>
            <c:numRef>
              <c:f>GRC.06!$R$24:$R$30</c:f>
              <c:numCache>
                <c:formatCode>General</c:formatCode>
                <c:ptCount val="7"/>
                <c:pt idx="0">
                  <c:v>0.15531302842385275</c:v>
                </c:pt>
                <c:pt idx="1">
                  <c:v>0.33767288512087434</c:v>
                </c:pt>
                <c:pt idx="3">
                  <c:v>5.2744736842105233E-2</c:v>
                </c:pt>
                <c:pt idx="4">
                  <c:v>1</c:v>
                </c:pt>
                <c:pt idx="5">
                  <c:v>0.83598465131798472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D-44D4-B312-476EAEAE2A53}"/>
            </c:ext>
          </c:extLst>
        </c:ser>
        <c:ser>
          <c:idx val="1"/>
          <c:order val="1"/>
          <c:tx>
            <c:strRef>
              <c:f>GRC.06!$D$17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dLbls>
            <c:dLbl>
              <c:idx val="3"/>
              <c:layout>
                <c:manualLayout>
                  <c:x val="1.6328486986967295E-3"/>
                  <c:y val="4.2763168970982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3D-44D4-B312-476EAEAE2A53}"/>
                </c:ext>
              </c:extLst>
            </c:dLbl>
            <c:dLbl>
              <c:idx val="5"/>
              <c:layout>
                <c:manualLayout>
                  <c:x val="0"/>
                  <c:y val="4.2763168970982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3D-44D4-B312-476EAEAE2A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GRC.06!$B$19:$B$25</c:f>
              <c:strCache>
                <c:ptCount val="7"/>
                <c:pt idx="0">
                  <c:v>Remuneraciones y Contribuciones</c:v>
                </c:pt>
                <c:pt idx="1">
                  <c:v>Contratacion de Servicios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</c:v>
                </c:pt>
                <c:pt idx="5">
                  <c:v>Bienes Muebles, Inmuebles e Intangibles</c:v>
                </c:pt>
                <c:pt idx="6">
                  <c:v>Pasivos Financieros</c:v>
                </c:pt>
              </c:strCache>
            </c:strRef>
          </c:cat>
          <c:val>
            <c:numRef>
              <c:f>GRC.06!$S$24:$S$30</c:f>
              <c:numCache>
                <c:formatCode>General</c:formatCode>
                <c:ptCount val="7"/>
                <c:pt idx="0">
                  <c:v>0.84468697157614725</c:v>
                </c:pt>
                <c:pt idx="1">
                  <c:v>0.66232711487912566</c:v>
                </c:pt>
                <c:pt idx="3">
                  <c:v>0.94725526315789477</c:v>
                </c:pt>
                <c:pt idx="4">
                  <c:v>0</c:v>
                </c:pt>
                <c:pt idx="5">
                  <c:v>0.16401534868201534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3D-44D4-B312-476EAEAE2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516306744"/>
        <c:axId val="516308312"/>
        <c:axId val="0"/>
      </c:bar3DChart>
      <c:catAx>
        <c:axId val="516306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Franklin Gothic Book" panose="020B0503020102020204" pitchFamily="34" charset="0"/>
              </a:defRPr>
            </a:pPr>
            <a:endParaRPr lang="en-US"/>
          </a:p>
        </c:txPr>
        <c:crossAx val="516308312"/>
        <c:crosses val="autoZero"/>
        <c:auto val="1"/>
        <c:lblAlgn val="ctr"/>
        <c:lblOffset val="100"/>
        <c:noMultiLvlLbl val="0"/>
      </c:catAx>
      <c:valAx>
        <c:axId val="5163083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516306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961146729147716"/>
          <c:y val="0.94332609424321667"/>
          <c:w val="0.35309134585344681"/>
          <c:h val="5.6673905756783362E-2"/>
        </c:manualLayout>
      </c:layout>
      <c:overlay val="1"/>
      <c:txPr>
        <a:bodyPr/>
        <a:lstStyle/>
        <a:p>
          <a:pPr>
            <a:defRPr>
              <a:latin typeface="Franklin Gothic Book" panose="020B05030201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Capacitado.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Sistema de Gestión.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570383357086516E-2"/>
          <c:y val="0.14768215376586699"/>
          <c:w val="0.94120268910364158"/>
          <c:h val="0.65734708600021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GRC.07!$C$11</c:f>
              <c:strCache>
                <c:ptCount val="1"/>
                <c:pt idx="0">
                  <c:v>Personal capacitado/2</c:v>
                </c:pt>
              </c:strCache>
            </c:strRef>
          </c:tx>
          <c:spPr>
            <a:solidFill>
              <a:srgbClr val="00A4EB">
                <a:alpha val="85000"/>
              </a:srgb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GRC.07!$A$13:$A$15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GRC.07!$C$13:$C$15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6-4924-A694-32E7356BFC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4602376"/>
        <c:axId val="454610608"/>
        <c:axId val="0"/>
      </c:bar3DChart>
      <c:catAx>
        <c:axId val="454602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4610608"/>
        <c:crosses val="autoZero"/>
        <c:auto val="1"/>
        <c:lblAlgn val="ctr"/>
        <c:lblOffset val="100"/>
        <c:noMultiLvlLbl val="0"/>
      </c:catAx>
      <c:valAx>
        <c:axId val="45461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60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Capacitaciones Impartidas sobre el Sistema de Gestión. Año: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770702239913491E-2"/>
          <c:y val="0.21604409263037425"/>
          <c:w val="0.94245859552017364"/>
          <c:h val="0.56718578425361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GRC.07!$B$11</c:f>
              <c:strCache>
                <c:ptCount val="1"/>
                <c:pt idx="0">
                  <c:v>Capacitaciones impartidas/1</c:v>
                </c:pt>
              </c:strCache>
            </c:strRef>
          </c:tx>
          <c:spPr>
            <a:solidFill>
              <a:srgbClr val="003EAB">
                <a:alpha val="85000"/>
              </a:srgbClr>
            </a:solidFill>
            <a:ln w="9525" cap="flat" cmpd="sng" algn="ctr">
              <a:solidFill>
                <a:schemeClr val="tx1"/>
              </a:solidFill>
              <a:round/>
            </a:ln>
            <a:effectLst/>
            <a:sp3d contourW="9525">
              <a:contourClr>
                <a:schemeClr val="tx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GRC.07!$A$13:$A$15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GRC.07!$B$13:$B$15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8-4523-A0E6-4E18D3255A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4605904"/>
        <c:axId val="454606296"/>
        <c:axId val="0"/>
      </c:bar3DChart>
      <c:catAx>
        <c:axId val="45460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4606296"/>
        <c:crosses val="autoZero"/>
        <c:auto val="1"/>
        <c:lblAlgn val="ctr"/>
        <c:lblOffset val="100"/>
        <c:noMultiLvlLbl val="0"/>
      </c:catAx>
      <c:valAx>
        <c:axId val="45460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60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40820</xdr:rowOff>
    </xdr:from>
    <xdr:to>
      <xdr:col>3</xdr:col>
      <xdr:colOff>559407</xdr:colOff>
      <xdr:row>8</xdr:row>
      <xdr:rowOff>136071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A55948B-F761-4718-A40F-45166E9E7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" y="40820"/>
          <a:ext cx="2491622" cy="140153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302558</xdr:colOff>
      <xdr:row>20</xdr:row>
      <xdr:rowOff>67235</xdr:rowOff>
    </xdr:from>
    <xdr:to>
      <xdr:col>6</xdr:col>
      <xdr:colOff>795616</xdr:colOff>
      <xdr:row>34</xdr:row>
      <xdr:rowOff>100693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1F7208D-76FF-453D-8EA5-28562321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122767</xdr:colOff>
      <xdr:row>6</xdr:row>
      <xdr:rowOff>100363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916890-615E-4E6F-B7AA-44BCE3572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2517" cy="11004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1971525</xdr:colOff>
      <xdr:row>6</xdr:row>
      <xdr:rowOff>149679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A2C28B-1103-4521-A639-1D58053C2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085825" cy="1197429"/>
        </a:xfrm>
        <a:prstGeom prst="rect">
          <a:avLst/>
        </a:prstGeom>
      </xdr:spPr>
    </xdr:pic>
    <xdr:clientData/>
  </xdr:twoCellAnchor>
  <xdr:twoCellAnchor>
    <xdr:from>
      <xdr:col>1</xdr:col>
      <xdr:colOff>883022</xdr:colOff>
      <xdr:row>21</xdr:row>
      <xdr:rowOff>102534</xdr:rowOff>
    </xdr:from>
    <xdr:to>
      <xdr:col>5</xdr:col>
      <xdr:colOff>714935</xdr:colOff>
      <xdr:row>38</xdr:row>
      <xdr:rowOff>14008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FCA0449-F4EC-4A60-AE41-F5F43EC30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179435</xdr:colOff>
      <xdr:row>21</xdr:row>
      <xdr:rowOff>50006</xdr:rowOff>
    </xdr:from>
    <xdr:to>
      <xdr:col>6</xdr:col>
      <xdr:colOff>235463</xdr:colOff>
      <xdr:row>37</xdr:row>
      <xdr:rowOff>35998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9C8331-8735-46D4-A2A0-F5B73B082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203729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ED8351-A47C-48CF-8B2C-8B76E35A8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429" cy="13049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47624</xdr:rowOff>
    </xdr:from>
    <xdr:to>
      <xdr:col>1</xdr:col>
      <xdr:colOff>2434168</xdr:colOff>
      <xdr:row>7</xdr:row>
      <xdr:rowOff>83343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6BCEFE-6512-4279-8DCE-A9573D8A4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4"/>
          <a:ext cx="2434168" cy="134064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21</xdr:row>
      <xdr:rowOff>1</xdr:rowOff>
    </xdr:from>
    <xdr:to>
      <xdr:col>6</xdr:col>
      <xdr:colOff>61912</xdr:colOff>
      <xdr:row>36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053F8DE-5A5E-4280-9338-6AC69609A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0</xdr:colOff>
      <xdr:row>5</xdr:row>
      <xdr:rowOff>205384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663D2E-4DD0-48C0-A936-6A44EBC26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52625" cy="1081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100852</xdr:colOff>
      <xdr:row>1</xdr:row>
      <xdr:rowOff>0</xdr:rowOff>
    </xdr:from>
    <xdr:to>
      <xdr:col>2</xdr:col>
      <xdr:colOff>825500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F7D294-00A6-44AB-BAD0-8F252888C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052" y="190500"/>
          <a:ext cx="2086723" cy="1171575"/>
        </a:xfrm>
        <a:prstGeom prst="rect">
          <a:avLst/>
        </a:prstGeom>
      </xdr:spPr>
    </xdr:pic>
    <xdr:clientData/>
  </xdr:twoCellAnchor>
  <xdr:twoCellAnchor>
    <xdr:from>
      <xdr:col>1</xdr:col>
      <xdr:colOff>67236</xdr:colOff>
      <xdr:row>14</xdr:row>
      <xdr:rowOff>0</xdr:rowOff>
    </xdr:from>
    <xdr:to>
      <xdr:col>4</xdr:col>
      <xdr:colOff>1434356</xdr:colOff>
      <xdr:row>29</xdr:row>
      <xdr:rowOff>189381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1A2C74E8-7ABE-4241-8081-72BBFA8B1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1275230</xdr:colOff>
      <xdr:row>19</xdr:row>
      <xdr:rowOff>122145</xdr:rowOff>
    </xdr:from>
    <xdr:to>
      <xdr:col>5</xdr:col>
      <xdr:colOff>0</xdr:colOff>
      <xdr:row>34</xdr:row>
      <xdr:rowOff>116077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9C76BC12-1525-4796-A656-B4BA9EA50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23751</xdr:colOff>
      <xdr:row>0</xdr:row>
      <xdr:rowOff>71437</xdr:rowOff>
    </xdr:from>
    <xdr:to>
      <xdr:col>2</xdr:col>
      <xdr:colOff>609802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1AA0E9-3BC3-41B7-AA9E-3BCEDCFFD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26" y="71437"/>
          <a:ext cx="2262451" cy="12715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18</xdr:row>
      <xdr:rowOff>180975</xdr:rowOff>
    </xdr:from>
    <xdr:to>
      <xdr:col>4</xdr:col>
      <xdr:colOff>1152525</xdr:colOff>
      <xdr:row>34</xdr:row>
      <xdr:rowOff>180976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788543AD-5F32-4724-94FE-8B31DEB23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68035</xdr:rowOff>
    </xdr:from>
    <xdr:to>
      <xdr:col>2</xdr:col>
      <xdr:colOff>231018</xdr:colOff>
      <xdr:row>5</xdr:row>
      <xdr:rowOff>133349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1C2269-CFD3-435D-BF68-F349333A2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8035"/>
          <a:ext cx="1812168" cy="10178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38099</xdr:rowOff>
    </xdr:from>
    <xdr:to>
      <xdr:col>2</xdr:col>
      <xdr:colOff>955676</xdr:colOff>
      <xdr:row>6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9CBF7F-117E-4F10-9B8E-AC81BE8D5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4"/>
          <a:ext cx="1879601" cy="1057275"/>
        </a:xfrm>
        <a:prstGeom prst="rect">
          <a:avLst/>
        </a:prstGeom>
      </xdr:spPr>
    </xdr:pic>
    <xdr:clientData/>
  </xdr:twoCellAnchor>
  <xdr:twoCellAnchor>
    <xdr:from>
      <xdr:col>1</xdr:col>
      <xdr:colOff>895349</xdr:colOff>
      <xdr:row>16</xdr:row>
      <xdr:rowOff>95249</xdr:rowOff>
    </xdr:from>
    <xdr:to>
      <xdr:col>5</xdr:col>
      <xdr:colOff>409574</xdr:colOff>
      <xdr:row>34</xdr:row>
      <xdr:rowOff>145114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FD745ACC-0646-42E6-81FD-D977D3775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38100</xdr:rowOff>
    </xdr:from>
    <xdr:to>
      <xdr:col>5</xdr:col>
      <xdr:colOff>53417</xdr:colOff>
      <xdr:row>33</xdr:row>
      <xdr:rowOff>141258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F9769BC0-199D-4821-B7E8-8FD613BC5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47624</xdr:colOff>
      <xdr:row>0</xdr:row>
      <xdr:rowOff>129776</xdr:rowOff>
    </xdr:from>
    <xdr:to>
      <xdr:col>2</xdr:col>
      <xdr:colOff>495300</xdr:colOff>
      <xdr:row>6</xdr:row>
      <xdr:rowOff>28573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455056-7DED-4CC8-968F-93244922A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29776"/>
          <a:ext cx="1885951" cy="10608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50</xdr:row>
      <xdr:rowOff>82551</xdr:rowOff>
    </xdr:from>
    <xdr:to>
      <xdr:col>5</xdr:col>
      <xdr:colOff>152401</xdr:colOff>
      <xdr:row>68</xdr:row>
      <xdr:rowOff>133351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FC0CF332-1CF2-47FC-B62C-B452A3FEC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99357</xdr:colOff>
      <xdr:row>28</xdr:row>
      <xdr:rowOff>76200</xdr:rowOff>
    </xdr:from>
    <xdr:to>
      <xdr:col>5</xdr:col>
      <xdr:colOff>523875</xdr:colOff>
      <xdr:row>47</xdr:row>
      <xdr:rowOff>136524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4C51B0DD-DB05-4BD5-8C7C-40EF474348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122465</xdr:colOff>
      <xdr:row>1</xdr:row>
      <xdr:rowOff>49155</xdr:rowOff>
    </xdr:from>
    <xdr:to>
      <xdr:col>1</xdr:col>
      <xdr:colOff>2449287</xdr:colOff>
      <xdr:row>8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0DC6944-F7CB-4AE2-B248-7EB0CACD6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65" y="96780"/>
          <a:ext cx="2326822" cy="12938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908958</xdr:colOff>
      <xdr:row>21</xdr:row>
      <xdr:rowOff>0</xdr:rowOff>
    </xdr:from>
    <xdr:to>
      <xdr:col>13</xdr:col>
      <xdr:colOff>26623</xdr:colOff>
      <xdr:row>38</xdr:row>
      <xdr:rowOff>78582</xdr:rowOff>
    </xdr:to>
    <xdr:graphicFrame macro="">
      <xdr:nvGraphicFramePr>
        <xdr:cNvPr id="2" name="8 Gráfico">
          <a:extLst>
            <a:ext uri="{FF2B5EF4-FFF2-40B4-BE49-F238E27FC236}">
              <a16:creationId xmlns:a16="http://schemas.microsoft.com/office/drawing/2014/main" id="{721FDD02-DE4D-40E8-BE0B-2188C8C45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68033</xdr:rowOff>
    </xdr:from>
    <xdr:to>
      <xdr:col>2</xdr:col>
      <xdr:colOff>762680</xdr:colOff>
      <xdr:row>38</xdr:row>
      <xdr:rowOff>88106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DF559320-B4BA-401A-B04F-B168D9608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261937</xdr:colOff>
      <xdr:row>0</xdr:row>
      <xdr:rowOff>0</xdr:rowOff>
    </xdr:from>
    <xdr:ext cx="2286000" cy="1285875"/>
    <xdr:pic>
      <xdr:nvPicPr>
        <xdr:cNvPr id="4" name="Imagen 3">
          <a:extLst>
            <a:ext uri="{FF2B5EF4-FFF2-40B4-BE49-F238E27FC236}">
              <a16:creationId xmlns:a16="http://schemas.microsoft.com/office/drawing/2014/main" id="{CA344872-F62A-4066-A2C6-067FCD893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" y="0"/>
          <a:ext cx="2286000" cy="128587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2031999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C11712-F4BF-429A-AF78-DF7D8CAAA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1999" cy="1142999"/>
        </a:xfrm>
        <a:prstGeom prst="rect">
          <a:avLst/>
        </a:prstGeom>
      </xdr:spPr>
    </xdr:pic>
    <xdr:clientData/>
  </xdr:twoCellAnchor>
  <xdr:twoCellAnchor>
    <xdr:from>
      <xdr:col>1</xdr:col>
      <xdr:colOff>1461617</xdr:colOff>
      <xdr:row>18</xdr:row>
      <xdr:rowOff>174252</xdr:rowOff>
    </xdr:from>
    <xdr:to>
      <xdr:col>3</xdr:col>
      <xdr:colOff>1547532</xdr:colOff>
      <xdr:row>31</xdr:row>
      <xdr:rowOff>107016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56ECBEA2-E84D-40E6-8413-3D7CA7908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ortiz/Documents/Estadisticas%20institucionales/2021/Marzo%202021/DPD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.ortiz\Documents\Estadisticas%20institucionales\2021\Marzo%202021\DPD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Estudios%20Tecnicos/Departamento%20de%20Estad&#237;sticas/05.%20Estadisticas_Institucionales/2024/Publicar/Excel_Est_Inst_Ene_marzo_2024/DGH_1_01_0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se_Cap_SG"/>
      <sheetName val="Base_Audi_SG"/>
      <sheetName val="Catálogo de procesos"/>
      <sheetName val="Catálogo de cursos"/>
      <sheetName val="valida"/>
    </sheetNames>
    <sheetDataSet>
      <sheetData sheetId="0"/>
      <sheetData sheetId="1"/>
      <sheetData sheetId="2"/>
      <sheetData sheetId="3">
        <row r="9">
          <cell r="E9" t="str">
            <v>Control de Gestión</v>
          </cell>
        </row>
        <row r="10">
          <cell r="E10" t="str">
            <v>Medición, Análisis y Mejora</v>
          </cell>
        </row>
        <row r="11">
          <cell r="E11" t="str">
            <v>Regulación</v>
          </cell>
        </row>
        <row r="12">
          <cell r="E12" t="str">
            <v>Supervisión y Vigilancia</v>
          </cell>
        </row>
        <row r="13">
          <cell r="E13" t="str">
            <v>Control y Fiscalización</v>
          </cell>
        </row>
        <row r="14">
          <cell r="E14" t="str">
            <v>Control de Subsidios</v>
          </cell>
        </row>
        <row r="15">
          <cell r="E15" t="str">
            <v>Atención al Usuario</v>
          </cell>
        </row>
        <row r="16">
          <cell r="E16" t="str">
            <v>Control de Documentos</v>
          </cell>
        </row>
        <row r="17">
          <cell r="E17" t="str">
            <v>Gestión Humana</v>
          </cell>
        </row>
        <row r="18">
          <cell r="E18" t="str">
            <v>Administrativo</v>
          </cell>
        </row>
        <row r="19">
          <cell r="E19" t="str">
            <v>Provisión y Mantenimiento de Sistemas de Información</v>
          </cell>
        </row>
        <row r="20">
          <cell r="E20" t="str">
            <v>Análisis y Estudios de Riesgos de SFS y SRL</v>
          </cell>
        </row>
        <row r="21">
          <cell r="E21" t="str">
            <v>Asesoria Legal</v>
          </cell>
        </row>
        <row r="22">
          <cell r="E22" t="str">
            <v>Comunicación y Relaciones Públicas</v>
          </cell>
        </row>
        <row r="23">
          <cell r="E23" t="str">
            <v>Auditoría Externa ISO 9001_Certificación</v>
          </cell>
        </row>
        <row r="24">
          <cell r="E24" t="str">
            <v>Auditoría Externa ISO 9001_Seguimiento</v>
          </cell>
        </row>
        <row r="25">
          <cell r="E25" t="str">
            <v>Auditoría Externa ISO 27001_Certificación</v>
          </cell>
        </row>
        <row r="26">
          <cell r="E26" t="str">
            <v>Auditoría Externa ISO 27001_Seguimiento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se_Cap_SG"/>
      <sheetName val="Base_Audi_SG"/>
      <sheetName val="Catálogo de procesos"/>
      <sheetName val="Catálogo de cursos"/>
      <sheetName val="valida"/>
    </sheetNames>
    <sheetDataSet>
      <sheetData sheetId="0"/>
      <sheetData sheetId="1"/>
      <sheetData sheetId="2"/>
      <sheetData sheetId="3">
        <row r="9">
          <cell r="E9" t="str">
            <v>Control de Gestión</v>
          </cell>
        </row>
        <row r="10">
          <cell r="E10" t="str">
            <v>Medición, Análisis y Mejora</v>
          </cell>
        </row>
        <row r="11">
          <cell r="E11" t="str">
            <v>Regulación</v>
          </cell>
        </row>
        <row r="12">
          <cell r="E12" t="str">
            <v>Supervisión y Vigilancia</v>
          </cell>
        </row>
        <row r="13">
          <cell r="E13" t="str">
            <v>Control y Fiscalización</v>
          </cell>
        </row>
        <row r="14">
          <cell r="E14" t="str">
            <v>Control de Subsidios</v>
          </cell>
        </row>
        <row r="15">
          <cell r="E15" t="str">
            <v>Atención al Usuario</v>
          </cell>
        </row>
        <row r="16">
          <cell r="E16" t="str">
            <v>Control de Documentos</v>
          </cell>
        </row>
        <row r="17">
          <cell r="E17" t="str">
            <v>Gestión Humana</v>
          </cell>
        </row>
        <row r="18">
          <cell r="E18" t="str">
            <v>Administrativo</v>
          </cell>
        </row>
        <row r="19">
          <cell r="E19" t="str">
            <v>Provisión y Mantenimiento de Sistemas de Información</v>
          </cell>
        </row>
        <row r="20">
          <cell r="E20" t="str">
            <v>Análisis y Estudios de Riesgos de SFS y SRL</v>
          </cell>
        </row>
        <row r="21">
          <cell r="E21" t="str">
            <v>Asesoria Legal</v>
          </cell>
        </row>
        <row r="22">
          <cell r="E22" t="str">
            <v>Comunicación y Relaciones Públicas</v>
          </cell>
        </row>
        <row r="23">
          <cell r="E23" t="str">
            <v>Auditoría Externa ISO 9001_Certificación</v>
          </cell>
        </row>
        <row r="24">
          <cell r="E24" t="str">
            <v>Auditoría Externa ISO 9001_Seguimiento</v>
          </cell>
        </row>
        <row r="25">
          <cell r="E25" t="str">
            <v>Auditoría Externa ISO 27001_Certificación</v>
          </cell>
        </row>
        <row r="26">
          <cell r="E26" t="str">
            <v>Auditoría Externa ISO 27001_Seguimiento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2015"/>
      <sheetName val=" 2016"/>
      <sheetName val="2017"/>
      <sheetName val=" 2018"/>
      <sheetName val="2019"/>
      <sheetName val=" 2020  "/>
      <sheetName val="2022"/>
      <sheetName val=" 2023"/>
      <sheetName val="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D11" t="str">
            <v>Hombres</v>
          </cell>
          <cell r="E11" t="str">
            <v>Mujeres</v>
          </cell>
        </row>
        <row r="12">
          <cell r="B12" t="str">
            <v>Marzo</v>
          </cell>
          <cell r="D12">
            <v>153</v>
          </cell>
          <cell r="E12">
            <v>222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showGridLines="0" tabSelected="1" view="pageBreakPreview" zoomScale="85" zoomScaleNormal="100" zoomScaleSheetLayoutView="85" workbookViewId="0">
      <selection activeCell="P25" sqref="P25"/>
    </sheetView>
  </sheetViews>
  <sheetFormatPr baseColWidth="10" defaultColWidth="9.140625" defaultRowHeight="12.75" x14ac:dyDescent="0.2"/>
  <cols>
    <col min="1" max="1" width="11.85546875" style="17" customWidth="1"/>
    <col min="2" max="12" width="9.140625" style="17"/>
    <col min="13" max="13" width="13.42578125" style="17" customWidth="1"/>
    <col min="14" max="22" width="9.140625" style="17"/>
    <col min="23" max="23" width="15.7109375" style="17" customWidth="1"/>
    <col min="24" max="16384" width="9.140625" style="17"/>
  </cols>
  <sheetData>
    <row r="1" spans="1:23" ht="12.75" customHeight="1" x14ac:dyDescent="0.2">
      <c r="A1" s="254" t="s">
        <v>120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40"/>
      <c r="T1" s="40"/>
      <c r="U1" s="40"/>
      <c r="V1" s="40"/>
      <c r="W1" s="40"/>
    </row>
    <row r="2" spans="1:23" ht="12.75" customHeight="1" x14ac:dyDescent="0.2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40"/>
      <c r="T2" s="40"/>
      <c r="U2" s="40"/>
      <c r="V2" s="40"/>
      <c r="W2" s="40"/>
    </row>
    <row r="3" spans="1:23" ht="12.75" customHeight="1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40"/>
      <c r="T3" s="40"/>
      <c r="U3" s="40"/>
      <c r="V3" s="40"/>
      <c r="W3" s="40"/>
    </row>
    <row r="4" spans="1:23" ht="12.75" customHeight="1" x14ac:dyDescent="0.2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40"/>
      <c r="T4" s="40"/>
      <c r="U4" s="40"/>
      <c r="V4" s="40"/>
      <c r="W4" s="40"/>
    </row>
    <row r="5" spans="1:23" ht="12.75" customHeight="1" x14ac:dyDescent="0.2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40"/>
      <c r="T5" s="40"/>
      <c r="U5" s="40"/>
      <c r="V5" s="40"/>
      <c r="W5" s="40"/>
    </row>
    <row r="6" spans="1:23" ht="12.75" customHeight="1" x14ac:dyDescent="0.2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40"/>
      <c r="T6" s="40"/>
      <c r="U6" s="40"/>
      <c r="V6" s="40"/>
      <c r="W6" s="40"/>
    </row>
    <row r="7" spans="1:23" ht="12.75" customHeight="1" x14ac:dyDescent="0.2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40"/>
      <c r="T7" s="40"/>
      <c r="U7" s="40"/>
      <c r="V7" s="40"/>
      <c r="W7" s="40"/>
    </row>
    <row r="8" spans="1:23" ht="12.75" customHeight="1" x14ac:dyDescent="0.2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40"/>
      <c r="T8" s="40"/>
      <c r="U8" s="40"/>
      <c r="V8" s="40"/>
      <c r="W8" s="40"/>
    </row>
    <row r="9" spans="1:23" ht="12.75" customHeight="1" x14ac:dyDescent="0.2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40"/>
      <c r="T9" s="40"/>
      <c r="U9" s="40"/>
      <c r="V9" s="40"/>
      <c r="W9" s="40"/>
    </row>
    <row r="10" spans="1:23" ht="15" customHeight="1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26"/>
      <c r="S10" s="26"/>
      <c r="T10" s="26"/>
      <c r="U10" s="26"/>
      <c r="V10" s="26"/>
      <c r="W10" s="26"/>
    </row>
    <row r="11" spans="1:23" ht="17.25" customHeight="1" x14ac:dyDescent="0.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27"/>
      <c r="S11" s="27"/>
      <c r="T11" s="27"/>
      <c r="U11" s="27"/>
      <c r="V11" s="27"/>
      <c r="W11" s="27"/>
    </row>
    <row r="12" spans="1:23" ht="12.75" customHeight="1" x14ac:dyDescent="0.2">
      <c r="A12" s="255" t="s">
        <v>152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41"/>
      <c r="S12" s="41"/>
      <c r="T12" s="41"/>
      <c r="U12" s="41"/>
      <c r="V12" s="41"/>
    </row>
    <row r="13" spans="1:23" ht="12.75" customHeight="1" x14ac:dyDescent="0.2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41"/>
      <c r="S13" s="41"/>
      <c r="T13" s="41"/>
      <c r="U13" s="41"/>
      <c r="V13" s="41"/>
    </row>
    <row r="14" spans="1:23" ht="13.5" customHeight="1" x14ac:dyDescent="0.2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3" ht="13.5" customHeight="1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3" ht="13.5" customHeight="1" x14ac:dyDescent="0.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2:23" ht="26.25" x14ac:dyDescent="0.3">
      <c r="B17" s="258" t="s">
        <v>119</v>
      </c>
      <c r="C17" s="258"/>
      <c r="D17" s="258"/>
      <c r="E17" s="258"/>
      <c r="F17" s="258"/>
      <c r="G17" s="25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2:23" ht="18" customHeight="1" x14ac:dyDescent="0.2">
      <c r="N18" s="28"/>
      <c r="O18" s="28"/>
      <c r="P18" s="28"/>
      <c r="Q18" s="28"/>
      <c r="R18" s="28"/>
      <c r="S18" s="28"/>
      <c r="T18" s="28"/>
      <c r="U18" s="28"/>
      <c r="V18" s="28"/>
    </row>
    <row r="19" spans="2:23" ht="18" customHeight="1" x14ac:dyDescent="0.25">
      <c r="B19" s="39" t="s">
        <v>24</v>
      </c>
      <c r="C19" s="29"/>
      <c r="N19" s="28"/>
      <c r="O19" s="28"/>
      <c r="P19" s="28"/>
      <c r="Q19" s="28"/>
      <c r="R19" s="28"/>
      <c r="S19" s="28"/>
      <c r="T19" s="28"/>
      <c r="U19" s="28"/>
      <c r="V19" s="28"/>
    </row>
    <row r="20" spans="2:23" ht="19.5" customHeight="1" x14ac:dyDescent="0.25">
      <c r="B20" s="42" t="s">
        <v>25</v>
      </c>
      <c r="C20" s="256" t="s">
        <v>2</v>
      </c>
      <c r="D20" s="256"/>
      <c r="E20" s="256"/>
      <c r="F20" s="256"/>
      <c r="G20" s="256"/>
      <c r="H20" s="256"/>
      <c r="I20" s="256"/>
      <c r="N20" s="28"/>
      <c r="O20" s="28"/>
      <c r="P20" s="28"/>
      <c r="Q20" s="28"/>
      <c r="R20" s="28"/>
      <c r="S20" s="28"/>
      <c r="T20" s="28"/>
      <c r="U20" s="28"/>
      <c r="V20" s="28"/>
    </row>
    <row r="21" spans="2:23" ht="19.5" customHeight="1" x14ac:dyDescent="0.25">
      <c r="B21" s="42" t="s">
        <v>26</v>
      </c>
      <c r="C21" s="256" t="s">
        <v>27</v>
      </c>
      <c r="D21" s="256"/>
      <c r="E21" s="256"/>
      <c r="F21" s="256"/>
      <c r="G21" s="256"/>
      <c r="H21" s="256"/>
      <c r="I21" s="256"/>
      <c r="J21" s="256"/>
      <c r="N21" s="28"/>
      <c r="O21" s="28"/>
      <c r="P21" s="28"/>
      <c r="Q21" s="28"/>
      <c r="R21" s="28"/>
      <c r="S21" s="28"/>
      <c r="T21" s="28"/>
      <c r="U21" s="28"/>
      <c r="V21" s="28"/>
    </row>
    <row r="22" spans="2:23" ht="19.5" customHeight="1" x14ac:dyDescent="0.25">
      <c r="B22" s="42" t="s">
        <v>28</v>
      </c>
      <c r="C22" s="256" t="s">
        <v>11</v>
      </c>
      <c r="D22" s="256"/>
      <c r="E22" s="256"/>
      <c r="F22" s="256"/>
      <c r="G22" s="256"/>
      <c r="H22" s="256"/>
      <c r="I22" s="256"/>
      <c r="J22" s="256"/>
      <c r="K22" s="256"/>
      <c r="N22" s="28"/>
      <c r="O22" s="28"/>
      <c r="P22" s="28"/>
      <c r="Q22" s="28"/>
      <c r="R22" s="28"/>
      <c r="S22" s="28"/>
      <c r="T22" s="28"/>
      <c r="U22" s="28"/>
      <c r="V22" s="28"/>
    </row>
    <row r="23" spans="2:23" ht="19.5" customHeight="1" x14ac:dyDescent="0.2">
      <c r="B23" s="30"/>
      <c r="C23" s="29"/>
      <c r="N23" s="28"/>
      <c r="O23" s="28"/>
      <c r="P23" s="28"/>
      <c r="Q23" s="28"/>
      <c r="R23" s="28"/>
      <c r="S23" s="28"/>
      <c r="T23" s="28"/>
      <c r="U23" s="28"/>
      <c r="V23" s="28"/>
    </row>
    <row r="24" spans="2:23" ht="19.5" customHeight="1" x14ac:dyDescent="0.25">
      <c r="B24" s="39" t="s">
        <v>29</v>
      </c>
      <c r="N24" s="28"/>
      <c r="O24" s="28"/>
      <c r="P24" s="28"/>
      <c r="Q24" s="28"/>
      <c r="R24" s="28"/>
      <c r="S24" s="28"/>
      <c r="T24" s="28"/>
      <c r="U24" s="28"/>
      <c r="V24" s="28"/>
    </row>
    <row r="25" spans="2:23" ht="19.5" customHeight="1" x14ac:dyDescent="0.25">
      <c r="B25" s="42" t="s">
        <v>30</v>
      </c>
      <c r="C25" s="256" t="s">
        <v>31</v>
      </c>
      <c r="D25" s="256"/>
      <c r="E25" s="256"/>
      <c r="F25" s="256"/>
      <c r="G25" s="256"/>
      <c r="H25" s="256"/>
      <c r="I25" s="256"/>
      <c r="J25" s="256"/>
      <c r="K25" s="256"/>
      <c r="N25" s="28"/>
      <c r="O25" s="28"/>
      <c r="P25" s="28"/>
      <c r="Q25" s="28"/>
      <c r="R25" s="28"/>
      <c r="S25" s="28"/>
      <c r="T25" s="28"/>
      <c r="U25" s="28"/>
      <c r="V25" s="28"/>
    </row>
    <row r="26" spans="2:23" ht="19.5" customHeight="1" x14ac:dyDescent="0.25">
      <c r="B26" s="42" t="s">
        <v>32</v>
      </c>
      <c r="C26" s="256" t="s">
        <v>33</v>
      </c>
      <c r="D26" s="256"/>
      <c r="E26" s="256"/>
      <c r="F26" s="256"/>
      <c r="G26" s="256"/>
      <c r="H26" s="256"/>
      <c r="I26" s="256"/>
      <c r="J26" s="256"/>
      <c r="N26" s="28"/>
      <c r="O26" s="28"/>
      <c r="P26" s="28"/>
      <c r="Q26" s="28"/>
      <c r="R26" s="28"/>
      <c r="S26" s="28"/>
      <c r="T26" s="28"/>
      <c r="U26" s="28"/>
      <c r="V26" s="28"/>
    </row>
    <row r="27" spans="2:23" ht="19.5" customHeight="1" x14ac:dyDescent="0.25">
      <c r="B27" s="42" t="s">
        <v>34</v>
      </c>
      <c r="C27" s="256" t="s">
        <v>35</v>
      </c>
      <c r="D27" s="256"/>
      <c r="E27" s="256"/>
      <c r="F27" s="256"/>
      <c r="G27" s="256"/>
      <c r="H27" s="256"/>
      <c r="I27" s="256"/>
      <c r="J27" s="256"/>
      <c r="N27" s="28"/>
      <c r="O27" s="28"/>
      <c r="P27" s="28"/>
      <c r="Q27" s="28"/>
      <c r="R27" s="28"/>
      <c r="S27" s="28"/>
      <c r="T27" s="28"/>
      <c r="U27" s="28"/>
      <c r="V27" s="28"/>
    </row>
    <row r="28" spans="2:23" ht="19.5" customHeight="1" x14ac:dyDescent="0.2">
      <c r="C28" s="60"/>
      <c r="N28" s="28"/>
      <c r="O28" s="28"/>
      <c r="P28" s="28"/>
      <c r="Q28" s="28"/>
      <c r="R28" s="28"/>
      <c r="S28" s="28"/>
      <c r="T28" s="28"/>
      <c r="U28" s="28"/>
      <c r="V28" s="28"/>
    </row>
    <row r="29" spans="2:23" ht="19.5" customHeight="1" x14ac:dyDescent="0.25">
      <c r="B29" s="39" t="s">
        <v>36</v>
      </c>
      <c r="C29" s="29"/>
      <c r="N29" s="28"/>
      <c r="O29" s="28"/>
      <c r="P29" s="28"/>
      <c r="Q29" s="28"/>
      <c r="R29" s="28"/>
      <c r="S29" s="28"/>
      <c r="T29" s="28"/>
      <c r="U29" s="28"/>
      <c r="V29" s="28"/>
    </row>
    <row r="30" spans="2:23" ht="19.5" customHeight="1" x14ac:dyDescent="0.25">
      <c r="B30" s="42" t="s">
        <v>37</v>
      </c>
      <c r="C30" s="256" t="s">
        <v>38</v>
      </c>
      <c r="D30" s="256"/>
      <c r="E30" s="256"/>
      <c r="F30" s="256"/>
      <c r="G30" s="256"/>
      <c r="H30" s="256"/>
      <c r="I30" s="256"/>
      <c r="J30" s="256"/>
      <c r="K30" s="256"/>
      <c r="L30" s="256"/>
      <c r="N30" s="28"/>
      <c r="O30" s="28"/>
      <c r="P30" s="28"/>
      <c r="Q30" s="28"/>
      <c r="R30" s="28"/>
      <c r="S30" s="28"/>
      <c r="T30" s="28"/>
      <c r="U30" s="28"/>
      <c r="V30" s="28"/>
    </row>
    <row r="31" spans="2:23" ht="19.5" customHeight="1" x14ac:dyDescent="0.25">
      <c r="B31" s="42" t="s">
        <v>123</v>
      </c>
      <c r="C31" s="256" t="s">
        <v>124</v>
      </c>
      <c r="D31" s="256"/>
      <c r="E31" s="256"/>
      <c r="F31" s="256"/>
      <c r="G31" s="256"/>
      <c r="H31" s="256"/>
      <c r="I31" s="256"/>
      <c r="J31" s="256"/>
      <c r="K31" s="256"/>
      <c r="L31" s="256"/>
      <c r="M31" s="29"/>
      <c r="N31" s="29"/>
      <c r="O31" s="29"/>
      <c r="P31" s="29"/>
      <c r="Q31" s="29"/>
      <c r="R31" s="28"/>
      <c r="S31" s="28"/>
      <c r="T31" s="28"/>
      <c r="U31" s="28"/>
      <c r="V31" s="28"/>
    </row>
    <row r="32" spans="2:23" ht="19.5" customHeight="1" x14ac:dyDescent="0.25">
      <c r="B32" s="42"/>
      <c r="C32" s="29"/>
      <c r="N32" s="28"/>
      <c r="O32" s="28"/>
      <c r="P32" s="28"/>
      <c r="Q32" s="28"/>
      <c r="R32" s="28"/>
      <c r="S32" s="28"/>
      <c r="T32" s="28"/>
      <c r="U32" s="28"/>
      <c r="V32" s="28"/>
    </row>
    <row r="33" spans="2:22" ht="19.5" customHeight="1" x14ac:dyDescent="0.25">
      <c r="B33" s="39" t="s">
        <v>39</v>
      </c>
      <c r="C33" s="29"/>
      <c r="N33" s="28"/>
      <c r="O33" s="28"/>
      <c r="P33" s="28"/>
      <c r="Q33" s="28"/>
      <c r="R33" s="28"/>
      <c r="S33" s="28"/>
      <c r="T33" s="28"/>
      <c r="U33" s="28"/>
      <c r="V33" s="28"/>
    </row>
    <row r="34" spans="2:22" ht="19.5" customHeight="1" x14ac:dyDescent="0.25">
      <c r="B34" s="42" t="s">
        <v>40</v>
      </c>
      <c r="C34" s="256" t="s">
        <v>41</v>
      </c>
      <c r="D34" s="256"/>
      <c r="E34" s="256"/>
      <c r="F34" s="256"/>
      <c r="G34" s="256"/>
      <c r="H34" s="256"/>
      <c r="I34" s="256"/>
      <c r="J34" s="256"/>
      <c r="K34" s="256"/>
      <c r="L34" s="256"/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19.5" customHeight="1" x14ac:dyDescent="0.25">
      <c r="B35" s="42" t="s">
        <v>42</v>
      </c>
      <c r="C35" s="257" t="s">
        <v>122</v>
      </c>
      <c r="D35" s="257"/>
      <c r="E35" s="257"/>
      <c r="F35" s="257"/>
      <c r="G35" s="257"/>
      <c r="H35" s="257"/>
      <c r="I35" s="257"/>
      <c r="J35" s="257"/>
      <c r="K35" s="257"/>
      <c r="L35" s="257"/>
      <c r="N35" s="28"/>
      <c r="O35" s="28"/>
      <c r="P35" s="28"/>
      <c r="Q35" s="28"/>
      <c r="R35" s="28"/>
      <c r="S35" s="28"/>
      <c r="T35" s="28"/>
      <c r="U35" s="28"/>
      <c r="V35" s="28"/>
    </row>
    <row r="36" spans="2:22" ht="19.5" customHeight="1" x14ac:dyDescent="0.25">
      <c r="B36" s="42" t="s">
        <v>43</v>
      </c>
      <c r="C36" s="256" t="s">
        <v>44</v>
      </c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8"/>
      <c r="P36" s="28"/>
      <c r="Q36" s="28"/>
      <c r="R36" s="28"/>
      <c r="S36" s="28"/>
      <c r="T36" s="28"/>
      <c r="U36" s="28"/>
      <c r="V36" s="28"/>
    </row>
    <row r="37" spans="2:22" ht="19.5" customHeight="1" x14ac:dyDescent="0.25">
      <c r="B37" s="42" t="s">
        <v>45</v>
      </c>
      <c r="C37" s="256" t="s">
        <v>46</v>
      </c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8"/>
      <c r="P37" s="28"/>
      <c r="Q37" s="28"/>
      <c r="R37" s="28"/>
      <c r="S37" s="28"/>
      <c r="T37" s="28"/>
      <c r="U37" s="28"/>
      <c r="V37" s="28"/>
    </row>
    <row r="38" spans="2:22" ht="19.5" customHeight="1" x14ac:dyDescent="0.25">
      <c r="B38" s="42" t="s">
        <v>47</v>
      </c>
      <c r="C38" s="256" t="s">
        <v>48</v>
      </c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8"/>
      <c r="P38" s="28"/>
      <c r="Q38" s="28"/>
      <c r="R38" s="28"/>
      <c r="S38" s="28"/>
      <c r="T38" s="28"/>
      <c r="U38" s="28"/>
      <c r="V38" s="28"/>
    </row>
    <row r="39" spans="2:22" ht="19.5" customHeight="1" x14ac:dyDescent="0.25">
      <c r="B39" s="42"/>
      <c r="C39" s="29"/>
      <c r="D39" s="47"/>
      <c r="E39" s="47"/>
      <c r="F39" s="47"/>
      <c r="G39" s="47"/>
      <c r="N39" s="28"/>
      <c r="O39" s="28"/>
      <c r="P39" s="28"/>
      <c r="Q39" s="28"/>
      <c r="R39" s="28"/>
      <c r="S39" s="28"/>
      <c r="T39" s="28"/>
      <c r="U39" s="28"/>
      <c r="V39" s="28"/>
    </row>
    <row r="40" spans="2:22" ht="26.25" x14ac:dyDescent="0.2">
      <c r="H40" s="28"/>
      <c r="I40" s="28"/>
      <c r="J40" s="28"/>
      <c r="K40" s="28"/>
      <c r="L40" s="28"/>
      <c r="M40" s="28"/>
      <c r="N40" s="28"/>
      <c r="O40" s="28"/>
      <c r="P40" s="28"/>
    </row>
    <row r="41" spans="2:22" ht="26.25" x14ac:dyDescent="0.2">
      <c r="M41" s="28"/>
      <c r="N41" s="28"/>
      <c r="O41" s="28"/>
      <c r="P41" s="28"/>
      <c r="Q41" s="28"/>
      <c r="R41" s="28"/>
      <c r="S41" s="28"/>
      <c r="T41" s="28"/>
      <c r="U41" s="28"/>
    </row>
    <row r="42" spans="2:22" ht="26.25" x14ac:dyDescent="0.2">
      <c r="M42" s="28"/>
      <c r="N42" s="28"/>
      <c r="O42" s="28"/>
      <c r="P42" s="28"/>
      <c r="Q42" s="28"/>
      <c r="R42" s="28"/>
      <c r="S42" s="28"/>
      <c r="T42" s="28"/>
      <c r="U42" s="28"/>
    </row>
    <row r="43" spans="2:22" ht="26.25" x14ac:dyDescent="0.2">
      <c r="M43" s="28"/>
      <c r="N43" s="28"/>
      <c r="O43" s="28"/>
      <c r="P43" s="28"/>
      <c r="Q43" s="28"/>
      <c r="R43" s="28"/>
      <c r="S43" s="28"/>
      <c r="T43" s="28"/>
      <c r="U43" s="28"/>
    </row>
    <row r="44" spans="2:22" ht="26.25" x14ac:dyDescent="0.2">
      <c r="M44" s="28"/>
      <c r="N44" s="28"/>
      <c r="O44" s="28"/>
      <c r="P44" s="28"/>
      <c r="Q44" s="28"/>
      <c r="R44" s="28"/>
      <c r="S44" s="28"/>
      <c r="T44" s="28"/>
      <c r="U44" s="28"/>
    </row>
    <row r="45" spans="2:22" ht="26.25" x14ac:dyDescent="0.2">
      <c r="M45" s="28"/>
      <c r="N45" s="28"/>
      <c r="O45" s="28"/>
      <c r="P45" s="28"/>
      <c r="Q45" s="28"/>
      <c r="R45" s="28"/>
      <c r="S45" s="28"/>
      <c r="T45" s="28"/>
      <c r="U45" s="28"/>
    </row>
    <row r="46" spans="2:22" ht="26.25" x14ac:dyDescent="0.2">
      <c r="M46" s="28"/>
      <c r="N46" s="28"/>
      <c r="O46" s="28"/>
      <c r="P46" s="28"/>
      <c r="Q46" s="28"/>
      <c r="R46" s="28"/>
      <c r="S46" s="28"/>
      <c r="T46" s="28"/>
      <c r="U46" s="28"/>
    </row>
    <row r="47" spans="2:22" ht="26.25" x14ac:dyDescent="0.2">
      <c r="M47" s="28"/>
      <c r="N47" s="28"/>
      <c r="O47" s="28"/>
      <c r="P47" s="28"/>
      <c r="Q47" s="28"/>
      <c r="R47" s="28"/>
      <c r="S47" s="28"/>
      <c r="T47" s="28"/>
      <c r="U47" s="28"/>
    </row>
    <row r="48" spans="2:22" ht="26.25" x14ac:dyDescent="0.2">
      <c r="M48" s="28"/>
      <c r="N48" s="28"/>
      <c r="O48" s="28"/>
      <c r="P48" s="28"/>
      <c r="Q48" s="28"/>
      <c r="R48" s="28"/>
      <c r="S48" s="28"/>
      <c r="T48" s="28"/>
      <c r="U48" s="28"/>
    </row>
    <row r="49" spans="13:21" ht="26.25" x14ac:dyDescent="0.2">
      <c r="M49" s="28"/>
      <c r="N49" s="28"/>
      <c r="O49" s="28"/>
      <c r="P49" s="28"/>
      <c r="Q49" s="28"/>
      <c r="R49" s="28"/>
      <c r="S49" s="28"/>
      <c r="T49" s="28"/>
      <c r="U49" s="28"/>
    </row>
    <row r="50" spans="13:21" ht="26.25" x14ac:dyDescent="0.2">
      <c r="M50" s="28"/>
      <c r="N50" s="28"/>
      <c r="O50" s="28"/>
      <c r="P50" s="28"/>
      <c r="Q50" s="28"/>
      <c r="R50" s="28"/>
      <c r="S50" s="28"/>
      <c r="T50" s="28"/>
      <c r="U50" s="28"/>
    </row>
    <row r="51" spans="13:21" ht="26.25" x14ac:dyDescent="0.2">
      <c r="M51" s="28"/>
      <c r="N51" s="28"/>
      <c r="O51" s="28"/>
      <c r="P51" s="28"/>
      <c r="Q51" s="28"/>
      <c r="R51" s="28"/>
      <c r="S51" s="28"/>
      <c r="T51" s="28"/>
      <c r="U51" s="28"/>
    </row>
    <row r="52" spans="13:21" ht="15" x14ac:dyDescent="0.25">
      <c r="M52" s="25"/>
      <c r="N52" s="1"/>
    </row>
  </sheetData>
  <mergeCells count="16">
    <mergeCell ref="C36:N36"/>
    <mergeCell ref="C37:N37"/>
    <mergeCell ref="C38:N38"/>
    <mergeCell ref="C35:L35"/>
    <mergeCell ref="B17:G17"/>
    <mergeCell ref="C25:K25"/>
    <mergeCell ref="C26:J26"/>
    <mergeCell ref="C27:J27"/>
    <mergeCell ref="C30:L30"/>
    <mergeCell ref="C31:L31"/>
    <mergeCell ref="C34:L34"/>
    <mergeCell ref="A1:R9"/>
    <mergeCell ref="A12:Q13"/>
    <mergeCell ref="C20:I20"/>
    <mergeCell ref="C21:J21"/>
    <mergeCell ref="C22:K22"/>
  </mergeCells>
  <hyperlinks>
    <hyperlink ref="C25" location="GRC.04!Área_de_impresión" display="Ingresos por Mes según Fuente de Origen" xr:uid="{00000000-0004-0000-0000-000000000000}"/>
    <hyperlink ref="C26" location="GRC.05!Área_de_impresión" display="Comparativo de Ingresos por Mes" xr:uid="{00000000-0004-0000-0000-000001000000}"/>
    <hyperlink ref="C27" location="GRC.06!Área_de_impresión" display="Comportamiento Presupuestario" xr:uid="{00000000-0004-0000-0000-000002000000}"/>
    <hyperlink ref="C20" location="GRC.01!Área_de_impresión" display="Empleados Fijos según Sexo" xr:uid="{00000000-0004-0000-0000-000003000000}"/>
    <hyperlink ref="C21" location="GRC.02!Área_de_impresión" display="Empleados por Rango de Edad según Sexo" xr:uid="{00000000-0004-0000-0000-000004000000}"/>
    <hyperlink ref="C22" location="GRC.03!Área_de_impresión" display="Salario Promedio de Empleados por Rango de Edad según Sexo" xr:uid="{00000000-0004-0000-0000-000005000000}"/>
    <hyperlink ref="C30" location="GRC.07!Área_de_impresión" display="Capacitaciones impartidas y personal capacitado sobre el Sistema de Gestión" xr:uid="{00000000-0004-0000-0000-000006000000}"/>
    <hyperlink ref="C34" location="GRC.09!A1" display="Usuarios registrados Activos en la Oficina Virtual por tipo de usuarios según sexo" xr:uid="{00000000-0004-0000-0000-000007000000}"/>
    <hyperlink ref="C36" location="GRC.11!Área_de_impresión" display="Usuarios de la Oficina Virtual Empleados de la SISALRIL por Rango de Edad según Sexo" xr:uid="{00000000-0004-0000-0000-000009000000}"/>
    <hyperlink ref="C37" location="GRC.12!Área_de_impresión" display="Lotes y Registros Procesados por Tipo de Informe" xr:uid="{00000000-0004-0000-0000-00000A000000}"/>
    <hyperlink ref="C38" location="GRC.13!Área_de_impresión" display="Accesos de los Servicios de la Oficina Virtual por Tipo de Usuarios según Sexo" xr:uid="{00000000-0004-0000-0000-00000B000000}"/>
    <hyperlink ref="C31" location="GRC.08!A1" display="Auditorías Realizadas por Proceso del Sistema de Gestión según mes de Realización" xr:uid="{00000000-0004-0000-0000-00000C000000}"/>
    <hyperlink ref="C35:L35" location="GRC.10!Área_de_impresión" display="Usuarios ARS/IDOPPRIL registrados Activos en la Oficina Virtual" xr:uid="{25797705-F7E7-42D0-A892-2ABBDAEF0FF3}"/>
  </hyperlinks>
  <printOptions horizontalCentered="1"/>
  <pageMargins left="0" right="0" top="0.15748031496062992" bottom="0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5E52-FEA7-43F1-B1A7-AC05D9D76BD4}">
  <dimension ref="A1:O36"/>
  <sheetViews>
    <sheetView showGridLines="0" view="pageBreakPreview" topLeftCell="A4" zoomScale="70" zoomScaleNormal="70" zoomScaleSheetLayoutView="70" workbookViewId="0"/>
  </sheetViews>
  <sheetFormatPr baseColWidth="10" defaultRowHeight="15" x14ac:dyDescent="0.2"/>
  <cols>
    <col min="1" max="1" width="1.140625" style="232" customWidth="1"/>
    <col min="2" max="2" width="26" style="232" customWidth="1"/>
    <col min="3" max="3" width="19.28515625" style="232" customWidth="1"/>
    <col min="4" max="4" width="16.42578125" style="232" customWidth="1"/>
    <col min="5" max="5" width="14.85546875" style="232" customWidth="1"/>
    <col min="6" max="6" width="14.28515625" style="232" customWidth="1"/>
    <col min="7" max="7" width="16.42578125" style="232" customWidth="1"/>
    <col min="8" max="8" width="2.85546875" style="232" customWidth="1"/>
    <col min="9" max="9" width="11.42578125" style="232"/>
    <col min="10" max="10" width="15.85546875" style="232" bestFit="1" customWidth="1"/>
    <col min="11" max="11" width="11.42578125" style="232"/>
    <col min="12" max="12" width="27.42578125" style="232" bestFit="1" customWidth="1"/>
    <col min="13" max="16384" width="11.42578125" style="232"/>
  </cols>
  <sheetData>
    <row r="1" spans="2:15" ht="3.75" customHeight="1" x14ac:dyDescent="0.2"/>
    <row r="2" spans="2:15" x14ac:dyDescent="0.2">
      <c r="B2" s="233"/>
      <c r="C2" s="233"/>
      <c r="D2" s="233"/>
      <c r="E2" s="233"/>
      <c r="F2" s="233"/>
      <c r="G2" s="233"/>
      <c r="H2" s="234"/>
    </row>
    <row r="3" spans="2:15" x14ac:dyDescent="0.2">
      <c r="B3" s="233"/>
      <c r="C3" s="233"/>
      <c r="D3" s="233"/>
      <c r="E3" s="233"/>
      <c r="F3" s="233"/>
      <c r="G3" s="233"/>
    </row>
    <row r="4" spans="2:15" x14ac:dyDescent="0.2">
      <c r="B4" s="233"/>
      <c r="C4" s="233"/>
      <c r="D4" s="233"/>
      <c r="E4" s="233"/>
      <c r="F4" s="233"/>
      <c r="G4" s="233"/>
    </row>
    <row r="5" spans="2:15" x14ac:dyDescent="0.2">
      <c r="B5" s="233"/>
      <c r="C5" s="233"/>
      <c r="D5" s="233"/>
      <c r="E5" s="233"/>
      <c r="F5" s="233"/>
      <c r="G5" s="233"/>
    </row>
    <row r="6" spans="2:15" x14ac:dyDescent="0.2">
      <c r="B6" s="233"/>
      <c r="C6" s="233"/>
      <c r="D6" s="233"/>
      <c r="E6" s="233"/>
      <c r="F6" s="233"/>
      <c r="G6" s="233"/>
    </row>
    <row r="7" spans="2:15" ht="15.75" x14ac:dyDescent="0.25">
      <c r="B7" s="259" t="s">
        <v>51</v>
      </c>
      <c r="C7" s="259"/>
      <c r="D7" s="259"/>
      <c r="E7" s="259"/>
      <c r="F7" s="259"/>
      <c r="G7" s="259"/>
    </row>
    <row r="8" spans="2:15" ht="15.75" x14ac:dyDescent="0.25">
      <c r="B8" s="259" t="s">
        <v>10</v>
      </c>
      <c r="C8" s="259"/>
      <c r="D8" s="259"/>
      <c r="E8" s="259"/>
      <c r="F8" s="259"/>
      <c r="G8" s="259"/>
    </row>
    <row r="9" spans="2:15" ht="15.75" x14ac:dyDescent="0.25">
      <c r="B9" s="259" t="s">
        <v>41</v>
      </c>
      <c r="C9" s="259"/>
      <c r="D9" s="259"/>
      <c r="E9" s="259"/>
      <c r="F9" s="259"/>
      <c r="G9" s="259"/>
    </row>
    <row r="10" spans="2:15" ht="15.75" x14ac:dyDescent="0.25">
      <c r="B10" s="259" t="s">
        <v>164</v>
      </c>
      <c r="C10" s="259"/>
      <c r="D10" s="259"/>
      <c r="E10" s="259"/>
      <c r="F10" s="259"/>
      <c r="G10" s="259"/>
    </row>
    <row r="11" spans="2:15" ht="31.5" customHeight="1" x14ac:dyDescent="0.2">
      <c r="B11" s="279" t="s">
        <v>52</v>
      </c>
      <c r="C11" s="281" t="s">
        <v>53</v>
      </c>
      <c r="D11" s="281" t="s">
        <v>6</v>
      </c>
      <c r="E11" s="281"/>
      <c r="F11" s="281" t="s">
        <v>5</v>
      </c>
      <c r="G11" s="283"/>
    </row>
    <row r="12" spans="2:15" ht="15.75" x14ac:dyDescent="0.2">
      <c r="B12" s="280"/>
      <c r="C12" s="282"/>
      <c r="D12" s="235" t="s">
        <v>54</v>
      </c>
      <c r="E12" s="235" t="s">
        <v>55</v>
      </c>
      <c r="F12" s="235" t="s">
        <v>54</v>
      </c>
      <c r="G12" s="236" t="s">
        <v>55</v>
      </c>
      <c r="J12" s="237"/>
      <c r="K12" s="237"/>
      <c r="L12" s="237"/>
      <c r="M12" s="237"/>
      <c r="N12" s="237"/>
      <c r="O12" s="237"/>
    </row>
    <row r="13" spans="2:15" x14ac:dyDescent="0.2">
      <c r="B13" s="72" t="s">
        <v>21</v>
      </c>
      <c r="C13" s="238">
        <f>SUM(C14:C18)</f>
        <v>197767</v>
      </c>
      <c r="D13" s="238">
        <f>SUM(D14:D18)</f>
        <v>125865</v>
      </c>
      <c r="E13" s="239">
        <f>SUM(E14:E18)</f>
        <v>1</v>
      </c>
      <c r="F13" s="238">
        <f>SUM(F14:F18)</f>
        <v>71902</v>
      </c>
      <c r="G13" s="240">
        <f>SUM(G14:G18)</f>
        <v>1</v>
      </c>
      <c r="I13" s="237"/>
      <c r="J13" s="237"/>
      <c r="K13" s="237"/>
      <c r="L13" s="237"/>
      <c r="M13" s="237"/>
      <c r="N13" s="237"/>
      <c r="O13" s="237"/>
    </row>
    <row r="14" spans="2:15" ht="15.75" x14ac:dyDescent="0.25">
      <c r="B14" s="241" t="s">
        <v>56</v>
      </c>
      <c r="C14" s="242">
        <f>D14+F14</f>
        <v>1079</v>
      </c>
      <c r="D14" s="31">
        <v>882</v>
      </c>
      <c r="E14" s="193">
        <f>D14/$D$13</f>
        <v>7.0075080443332141E-3</v>
      </c>
      <c r="F14" s="31">
        <v>197</v>
      </c>
      <c r="G14" s="243">
        <f>F14/$F$13</f>
        <v>2.7398403382381574E-3</v>
      </c>
      <c r="I14" s="244"/>
      <c r="J14" s="237"/>
      <c r="K14" s="244"/>
      <c r="L14" s="244"/>
      <c r="M14" s="237"/>
      <c r="N14" s="237"/>
    </row>
    <row r="15" spans="2:15" ht="15.75" x14ac:dyDescent="0.25">
      <c r="B15" s="241" t="s">
        <v>57</v>
      </c>
      <c r="C15" s="242">
        <f t="shared" ref="C15:C18" si="0">D15+F15</f>
        <v>16332</v>
      </c>
      <c r="D15" s="31">
        <v>11401</v>
      </c>
      <c r="E15" s="193">
        <f t="shared" ref="E15:E18" si="1">D15/$D$13</f>
        <v>9.0581178246533986E-2</v>
      </c>
      <c r="F15" s="31">
        <v>4931</v>
      </c>
      <c r="G15" s="243">
        <f t="shared" ref="G15:G18" si="2">F15/$F$13</f>
        <v>6.8579455369808903E-2</v>
      </c>
      <c r="I15" s="244"/>
      <c r="J15" s="237"/>
      <c r="K15" s="244"/>
      <c r="L15" s="244"/>
      <c r="M15" s="237"/>
    </row>
    <row r="16" spans="2:15" ht="15.75" x14ac:dyDescent="0.25">
      <c r="B16" s="241" t="s">
        <v>58</v>
      </c>
      <c r="C16" s="242">
        <f t="shared" si="0"/>
        <v>177269</v>
      </c>
      <c r="D16" s="31">
        <v>111907</v>
      </c>
      <c r="E16" s="193">
        <f t="shared" si="1"/>
        <v>0.88910340444126645</v>
      </c>
      <c r="F16" s="31">
        <v>65362</v>
      </c>
      <c r="G16" s="243">
        <f t="shared" si="2"/>
        <v>0.90904286389808353</v>
      </c>
      <c r="I16" s="244"/>
      <c r="J16" s="237"/>
      <c r="K16" s="244"/>
      <c r="L16" s="244"/>
      <c r="M16" s="237"/>
    </row>
    <row r="17" spans="2:13" ht="15.75" x14ac:dyDescent="0.25">
      <c r="B17" s="241" t="s">
        <v>59</v>
      </c>
      <c r="C17" s="242">
        <f t="shared" si="0"/>
        <v>1509</v>
      </c>
      <c r="D17" s="33">
        <v>913</v>
      </c>
      <c r="E17" s="193">
        <f t="shared" si="1"/>
        <v>7.253803678544472E-3</v>
      </c>
      <c r="F17" s="33">
        <v>596</v>
      </c>
      <c r="G17" s="243">
        <f t="shared" si="2"/>
        <v>8.2890601095936128E-3</v>
      </c>
      <c r="I17" s="244"/>
      <c r="J17" s="237"/>
      <c r="K17" s="244"/>
      <c r="L17" s="244"/>
      <c r="M17" s="237"/>
    </row>
    <row r="18" spans="2:13" ht="15.75" x14ac:dyDescent="0.25">
      <c r="B18" s="245" t="s">
        <v>60</v>
      </c>
      <c r="C18" s="246">
        <f t="shared" si="0"/>
        <v>1578</v>
      </c>
      <c r="D18" s="197">
        <v>762</v>
      </c>
      <c r="E18" s="247">
        <f t="shared" si="1"/>
        <v>6.0541055893218922E-3</v>
      </c>
      <c r="F18" s="197">
        <v>816</v>
      </c>
      <c r="G18" s="248">
        <f t="shared" si="2"/>
        <v>1.1348780284275819E-2</v>
      </c>
      <c r="I18" s="244"/>
      <c r="J18" s="237"/>
      <c r="K18" s="244"/>
      <c r="L18" s="244"/>
      <c r="M18" s="237"/>
    </row>
    <row r="19" spans="2:13" x14ac:dyDescent="0.2">
      <c r="B19" s="10" t="s">
        <v>61</v>
      </c>
      <c r="J19" s="237"/>
      <c r="K19" s="244"/>
      <c r="L19" s="244"/>
    </row>
    <row r="21" spans="2:13" x14ac:dyDescent="0.2">
      <c r="B21" s="249"/>
      <c r="C21" s="249"/>
      <c r="D21" s="249"/>
      <c r="E21" s="249"/>
      <c r="F21" s="249"/>
      <c r="G21" s="249"/>
      <c r="H21" s="249"/>
    </row>
    <row r="22" spans="2:13" x14ac:dyDescent="0.2">
      <c r="B22" s="249"/>
      <c r="C22" s="249"/>
      <c r="D22" s="249"/>
      <c r="E22" s="249"/>
      <c r="F22" s="249"/>
      <c r="G22" s="249"/>
      <c r="H22" s="249"/>
    </row>
    <row r="23" spans="2:13" x14ac:dyDescent="0.2">
      <c r="B23" s="249"/>
      <c r="C23" s="249"/>
      <c r="D23" s="249"/>
      <c r="E23" s="249"/>
      <c r="F23" s="249"/>
      <c r="G23" s="249"/>
      <c r="H23" s="249"/>
    </row>
    <row r="24" spans="2:13" x14ac:dyDescent="0.2">
      <c r="B24" s="249"/>
      <c r="C24" s="249"/>
      <c r="D24" s="249"/>
      <c r="E24" s="249"/>
      <c r="F24" s="249"/>
      <c r="G24" s="249"/>
      <c r="H24" s="249"/>
    </row>
    <row r="25" spans="2:13" x14ac:dyDescent="0.2">
      <c r="B25" s="249"/>
      <c r="C25" s="249"/>
      <c r="D25" s="249"/>
      <c r="E25" s="249"/>
      <c r="F25" s="249"/>
      <c r="G25" s="249"/>
      <c r="H25" s="249"/>
    </row>
    <row r="26" spans="2:13" x14ac:dyDescent="0.2">
      <c r="B26" s="249"/>
      <c r="C26" s="249"/>
      <c r="D26" s="249"/>
      <c r="E26" s="249"/>
      <c r="F26" s="249"/>
      <c r="G26" s="249"/>
      <c r="H26" s="249"/>
    </row>
    <row r="27" spans="2:13" x14ac:dyDescent="0.2">
      <c r="B27" s="249"/>
      <c r="C27" s="249"/>
      <c r="D27" s="249"/>
      <c r="E27" s="249"/>
      <c r="F27" s="249"/>
      <c r="G27" s="249"/>
      <c r="H27" s="249"/>
    </row>
    <row r="28" spans="2:13" x14ac:dyDescent="0.2">
      <c r="B28" s="249"/>
      <c r="C28" s="249"/>
      <c r="D28" s="249"/>
      <c r="E28" s="249"/>
      <c r="F28" s="249"/>
      <c r="G28" s="249"/>
      <c r="H28" s="249"/>
    </row>
    <row r="29" spans="2:13" x14ac:dyDescent="0.2">
      <c r="B29" s="249"/>
      <c r="C29" s="249"/>
      <c r="D29" s="249"/>
      <c r="E29" s="249"/>
      <c r="F29" s="249"/>
      <c r="G29" s="249"/>
      <c r="H29" s="249"/>
    </row>
    <row r="30" spans="2:13" x14ac:dyDescent="0.2">
      <c r="B30" s="249"/>
      <c r="C30" s="249"/>
      <c r="D30" s="249"/>
      <c r="E30" s="249"/>
      <c r="F30" s="249"/>
      <c r="G30" s="249"/>
      <c r="H30" s="249"/>
    </row>
    <row r="31" spans="2:13" x14ac:dyDescent="0.2">
      <c r="B31" s="249"/>
      <c r="C31" s="249"/>
      <c r="D31" s="249"/>
      <c r="E31" s="249"/>
      <c r="F31" s="249"/>
      <c r="G31" s="249"/>
      <c r="H31" s="249"/>
    </row>
    <row r="32" spans="2:13" x14ac:dyDescent="0.2">
      <c r="B32" s="249"/>
      <c r="C32" s="249"/>
      <c r="D32" s="249"/>
      <c r="E32" s="249"/>
      <c r="F32" s="249"/>
      <c r="G32" s="249"/>
      <c r="H32" s="249"/>
    </row>
    <row r="33" spans="1:8" x14ac:dyDescent="0.2">
      <c r="B33" s="249"/>
      <c r="C33" s="249"/>
      <c r="D33" s="249"/>
      <c r="E33" s="249"/>
      <c r="F33" s="249"/>
      <c r="G33" s="249"/>
      <c r="H33" s="249"/>
    </row>
    <row r="34" spans="1:8" x14ac:dyDescent="0.2">
      <c r="B34" s="249"/>
      <c r="C34" s="249"/>
      <c r="D34" s="249"/>
      <c r="E34" s="249"/>
      <c r="F34" s="249"/>
      <c r="G34" s="249"/>
      <c r="H34" s="249"/>
    </row>
    <row r="35" spans="1:8" x14ac:dyDescent="0.2">
      <c r="B35" s="249"/>
      <c r="C35" s="249"/>
      <c r="D35" s="249"/>
      <c r="E35" s="249"/>
      <c r="F35" s="249"/>
      <c r="G35" s="249"/>
      <c r="H35" s="249"/>
    </row>
    <row r="36" spans="1:8" x14ac:dyDescent="0.2">
      <c r="A36" s="263" t="s">
        <v>62</v>
      </c>
      <c r="B36" s="263"/>
      <c r="C36" s="263"/>
      <c r="D36" s="263"/>
      <c r="E36" s="263"/>
      <c r="F36" s="263"/>
      <c r="G36" s="263"/>
    </row>
  </sheetData>
  <mergeCells count="9">
    <mergeCell ref="A36:G36"/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1811023622047245" right="0.11811023622047245" top="0.15748031496062992" bottom="0.15748031496062992" header="0.31496062992125984" footer="0.31496062992125984"/>
  <pageSetup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A21E3-222E-44B5-82D8-8ADCDAF23A3F}">
  <dimension ref="B1:P39"/>
  <sheetViews>
    <sheetView showGridLines="0" view="pageBreakPreview" zoomScale="70" zoomScaleNormal="70" zoomScaleSheetLayoutView="70" workbookViewId="0">
      <selection sqref="A1:G39"/>
    </sheetView>
  </sheetViews>
  <sheetFormatPr baseColWidth="10" defaultRowHeight="15.75" x14ac:dyDescent="0.3"/>
  <cols>
    <col min="1" max="1" width="1.7109375" style="83" customWidth="1"/>
    <col min="2" max="2" width="56.85546875" style="83" customWidth="1"/>
    <col min="3" max="3" width="11.42578125" style="83" customWidth="1"/>
    <col min="4" max="4" width="12" style="83" customWidth="1"/>
    <col min="5" max="5" width="8.7109375" style="83" customWidth="1"/>
    <col min="6" max="6" width="11.42578125" style="83" customWidth="1"/>
    <col min="7" max="7" width="9.85546875" style="83" customWidth="1"/>
    <col min="8" max="8" width="11.42578125" style="83"/>
    <col min="9" max="9" width="0.7109375" style="83" customWidth="1"/>
    <col min="10" max="10" width="11.42578125" style="83"/>
    <col min="11" max="11" width="18.7109375" style="83" bestFit="1" customWidth="1"/>
    <col min="12" max="12" width="11.42578125" style="83"/>
    <col min="13" max="13" width="21.28515625" style="83" bestFit="1" customWidth="1"/>
    <col min="14" max="16384" width="11.42578125" style="83"/>
  </cols>
  <sheetData>
    <row r="1" spans="2:16" s="84" customFormat="1" ht="3" customHeight="1" x14ac:dyDescent="0.3"/>
    <row r="2" spans="2:16" s="84" customFormat="1" ht="16.5" x14ac:dyDescent="0.3">
      <c r="B2" s="85"/>
      <c r="C2" s="85"/>
      <c r="D2" s="85"/>
      <c r="E2" s="85"/>
      <c r="F2" s="85"/>
      <c r="G2" s="85"/>
      <c r="H2" s="86"/>
    </row>
    <row r="3" spans="2:16" s="84" customFormat="1" ht="16.5" x14ac:dyDescent="0.3">
      <c r="B3" s="85"/>
      <c r="C3" s="85"/>
      <c r="D3" s="85"/>
      <c r="E3" s="85"/>
      <c r="F3" s="85"/>
      <c r="G3" s="85"/>
    </row>
    <row r="4" spans="2:16" s="84" customFormat="1" ht="16.5" x14ac:dyDescent="0.3">
      <c r="B4" s="85"/>
      <c r="C4" s="85"/>
      <c r="D4" s="85"/>
      <c r="E4" s="85"/>
      <c r="F4" s="85"/>
      <c r="G4" s="85"/>
    </row>
    <row r="5" spans="2:16" s="84" customFormat="1" ht="16.5" x14ac:dyDescent="0.3">
      <c r="B5" s="85"/>
      <c r="C5" s="85"/>
      <c r="D5" s="85"/>
      <c r="E5" s="85"/>
      <c r="F5" s="85"/>
      <c r="G5" s="85"/>
    </row>
    <row r="6" spans="2:16" s="84" customFormat="1" ht="16.5" x14ac:dyDescent="0.3">
      <c r="B6" s="85"/>
      <c r="C6" s="85"/>
      <c r="D6" s="85"/>
      <c r="E6" s="85"/>
      <c r="F6" s="85"/>
      <c r="G6" s="85"/>
    </row>
    <row r="7" spans="2:16" s="84" customFormat="1" ht="16.5" x14ac:dyDescent="0.3">
      <c r="B7" s="265" t="s">
        <v>63</v>
      </c>
      <c r="C7" s="265"/>
      <c r="D7" s="265"/>
      <c r="E7" s="265"/>
      <c r="F7" s="265"/>
      <c r="G7" s="265"/>
    </row>
    <row r="8" spans="2:16" s="84" customFormat="1" ht="16.5" x14ac:dyDescent="0.3">
      <c r="B8" s="265" t="s">
        <v>10</v>
      </c>
      <c r="C8" s="265"/>
      <c r="D8" s="265"/>
      <c r="E8" s="265"/>
      <c r="F8" s="265"/>
      <c r="G8" s="265"/>
    </row>
    <row r="9" spans="2:16" s="84" customFormat="1" ht="16.5" x14ac:dyDescent="0.3">
      <c r="B9" s="265" t="s">
        <v>122</v>
      </c>
      <c r="C9" s="265"/>
      <c r="D9" s="265"/>
      <c r="E9" s="265"/>
      <c r="F9" s="265"/>
      <c r="G9" s="265"/>
    </row>
    <row r="10" spans="2:16" s="84" customFormat="1" ht="16.5" x14ac:dyDescent="0.3">
      <c r="B10" s="265" t="s">
        <v>164</v>
      </c>
      <c r="C10" s="265"/>
      <c r="D10" s="265"/>
      <c r="E10" s="265"/>
      <c r="F10" s="265"/>
      <c r="G10" s="265"/>
    </row>
    <row r="11" spans="2:16" s="84" customFormat="1" ht="31.5" customHeight="1" x14ac:dyDescent="0.3">
      <c r="B11" s="285" t="s">
        <v>52</v>
      </c>
      <c r="C11" s="287" t="s">
        <v>53</v>
      </c>
      <c r="D11" s="287" t="s">
        <v>6</v>
      </c>
      <c r="E11" s="287"/>
      <c r="F11" s="287" t="s">
        <v>5</v>
      </c>
      <c r="G11" s="289"/>
    </row>
    <row r="12" spans="2:16" s="84" customFormat="1" ht="16.5" x14ac:dyDescent="0.3">
      <c r="B12" s="286"/>
      <c r="C12" s="288"/>
      <c r="D12" s="101" t="s">
        <v>54</v>
      </c>
      <c r="E12" s="102" t="s">
        <v>55</v>
      </c>
      <c r="F12" s="101" t="s">
        <v>54</v>
      </c>
      <c r="G12" s="103" t="s">
        <v>55</v>
      </c>
      <c r="J12" s="89"/>
      <c r="K12" s="89"/>
      <c r="L12" s="89"/>
      <c r="M12" s="89"/>
      <c r="N12" s="89"/>
      <c r="O12" s="89"/>
      <c r="P12" s="89"/>
    </row>
    <row r="13" spans="2:16" s="84" customFormat="1" ht="16.5" x14ac:dyDescent="0.3">
      <c r="B13" s="80" t="s">
        <v>21</v>
      </c>
      <c r="C13" s="104">
        <f>SUM(C14:C17)</f>
        <v>491</v>
      </c>
      <c r="D13" s="104">
        <f>SUM(D14:D17)</f>
        <v>313</v>
      </c>
      <c r="E13" s="105">
        <f>SUM(E14:E17)</f>
        <v>1</v>
      </c>
      <c r="F13" s="104">
        <f>SUM(F14:F17)</f>
        <v>178</v>
      </c>
      <c r="G13" s="106">
        <v>0.99999999999999989</v>
      </c>
      <c r="H13" s="89"/>
      <c r="J13" s="89"/>
      <c r="K13" s="107"/>
      <c r="L13" s="89"/>
      <c r="M13" s="107"/>
      <c r="N13" s="89"/>
      <c r="O13" s="89"/>
    </row>
    <row r="14" spans="2:16" s="84" customFormat="1" ht="16.5" x14ac:dyDescent="0.3">
      <c r="B14" s="93" t="s">
        <v>64</v>
      </c>
      <c r="C14" s="81">
        <f>D14+F14</f>
        <v>61</v>
      </c>
      <c r="D14" s="250">
        <v>48</v>
      </c>
      <c r="E14" s="94">
        <f>D14/$D$13</f>
        <v>0.15335463258785942</v>
      </c>
      <c r="F14" s="250">
        <v>13</v>
      </c>
      <c r="G14" s="95">
        <f>F14/$F$13</f>
        <v>7.3033707865168537E-2</v>
      </c>
      <c r="J14" s="89"/>
      <c r="K14" s="107"/>
      <c r="L14" s="89"/>
      <c r="M14" s="107"/>
      <c r="N14" s="89"/>
    </row>
    <row r="15" spans="2:16" s="84" customFormat="1" ht="16.5" x14ac:dyDescent="0.3">
      <c r="B15" s="93" t="s">
        <v>65</v>
      </c>
      <c r="C15" s="81">
        <f t="shared" ref="C15:C17" si="0">D15+F15</f>
        <v>240</v>
      </c>
      <c r="D15" s="250">
        <v>141</v>
      </c>
      <c r="E15" s="94">
        <f t="shared" ref="E15:E17" si="1">D15/$D$13</f>
        <v>0.45047923322683708</v>
      </c>
      <c r="F15" s="250">
        <v>99</v>
      </c>
      <c r="G15" s="95">
        <f t="shared" ref="G15:G17" si="2">F15/$F$13</f>
        <v>0.5561797752808989</v>
      </c>
      <c r="J15" s="89"/>
      <c r="K15" s="107"/>
      <c r="M15" s="107"/>
    </row>
    <row r="16" spans="2:16" s="84" customFormat="1" ht="16.5" x14ac:dyDescent="0.3">
      <c r="B16" s="93" t="s">
        <v>66</v>
      </c>
      <c r="C16" s="81">
        <f t="shared" si="0"/>
        <v>181</v>
      </c>
      <c r="D16" s="250">
        <v>117</v>
      </c>
      <c r="E16" s="94">
        <f t="shared" si="1"/>
        <v>0.37380191693290737</v>
      </c>
      <c r="F16" s="250">
        <v>64</v>
      </c>
      <c r="G16" s="95">
        <f t="shared" si="2"/>
        <v>0.3595505617977528</v>
      </c>
      <c r="J16" s="89"/>
      <c r="K16" s="107"/>
      <c r="M16" s="107"/>
    </row>
    <row r="17" spans="2:13" s="84" customFormat="1" ht="16.5" x14ac:dyDescent="0.3">
      <c r="B17" s="97" t="s">
        <v>121</v>
      </c>
      <c r="C17" s="82">
        <f t="shared" si="0"/>
        <v>9</v>
      </c>
      <c r="D17" s="251">
        <v>7</v>
      </c>
      <c r="E17" s="98">
        <f t="shared" si="1"/>
        <v>2.2364217252396165E-2</v>
      </c>
      <c r="F17" s="251">
        <v>2</v>
      </c>
      <c r="G17" s="99">
        <f t="shared" si="2"/>
        <v>1.1235955056179775E-2</v>
      </c>
      <c r="J17" s="89"/>
      <c r="K17" s="107"/>
      <c r="M17" s="107"/>
    </row>
    <row r="18" spans="2:13" s="84" customFormat="1" ht="16.5" x14ac:dyDescent="0.3">
      <c r="B18" s="100" t="s">
        <v>61</v>
      </c>
      <c r="J18" s="89"/>
      <c r="K18" s="108"/>
      <c r="L18" s="89"/>
      <c r="M18" s="89"/>
    </row>
    <row r="39" spans="2:5" x14ac:dyDescent="0.3">
      <c r="B39" s="284" t="s">
        <v>67</v>
      </c>
      <c r="C39" s="284"/>
      <c r="D39" s="284"/>
      <c r="E39" s="284"/>
    </row>
  </sheetData>
  <mergeCells count="9">
    <mergeCell ref="B39:E39"/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1811023622047245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5702E-2FD7-4678-8298-B8684015678B}">
  <dimension ref="B1:P39"/>
  <sheetViews>
    <sheetView showGridLines="0" view="pageBreakPreview" zoomScale="80" zoomScaleNormal="80" zoomScaleSheetLayoutView="80" workbookViewId="0">
      <selection sqref="A1:G40"/>
    </sheetView>
  </sheetViews>
  <sheetFormatPr baseColWidth="10" defaultRowHeight="15.75" x14ac:dyDescent="0.3"/>
  <cols>
    <col min="1" max="1" width="1.140625" style="83" customWidth="1"/>
    <col min="2" max="2" width="31.42578125" style="83" customWidth="1"/>
    <col min="3" max="3" width="14.28515625" style="83" customWidth="1"/>
    <col min="4" max="4" width="15.85546875" style="83" customWidth="1"/>
    <col min="5" max="5" width="13.7109375" style="83" customWidth="1"/>
    <col min="6" max="6" width="14.5703125" style="83" customWidth="1"/>
    <col min="7" max="7" width="12.28515625" style="83" bestFit="1" customWidth="1"/>
    <col min="8" max="8" width="11.42578125" style="83"/>
    <col min="9" max="9" width="1.28515625" style="83" hidden="1" customWidth="1"/>
    <col min="10" max="10" width="11.42578125" style="83"/>
    <col min="11" max="11" width="12.140625" style="83" bestFit="1" customWidth="1"/>
    <col min="12" max="16384" width="11.42578125" style="83"/>
  </cols>
  <sheetData>
    <row r="1" spans="2:16" s="84" customFormat="1" ht="3.75" customHeight="1" x14ac:dyDescent="0.3"/>
    <row r="2" spans="2:16" s="84" customFormat="1" ht="16.5" x14ac:dyDescent="0.3">
      <c r="B2" s="85"/>
      <c r="C2" s="85"/>
      <c r="D2" s="85"/>
      <c r="E2" s="85"/>
      <c r="F2" s="85"/>
      <c r="G2" s="85"/>
      <c r="H2" s="86"/>
    </row>
    <row r="3" spans="2:16" s="84" customFormat="1" ht="16.5" x14ac:dyDescent="0.3">
      <c r="B3" s="85"/>
      <c r="C3" s="85"/>
      <c r="D3" s="85"/>
      <c r="E3" s="85"/>
      <c r="F3" s="85"/>
      <c r="G3" s="85"/>
    </row>
    <row r="4" spans="2:16" s="84" customFormat="1" ht="16.5" x14ac:dyDescent="0.3">
      <c r="B4" s="85"/>
      <c r="C4" s="85"/>
      <c r="D4" s="85"/>
      <c r="E4" s="85"/>
      <c r="F4" s="85"/>
      <c r="G4" s="85"/>
    </row>
    <row r="5" spans="2:16" s="84" customFormat="1" ht="16.5" x14ac:dyDescent="0.3">
      <c r="B5" s="85"/>
      <c r="C5" s="85"/>
      <c r="D5" s="85"/>
      <c r="E5" s="85"/>
      <c r="F5" s="85"/>
      <c r="G5" s="85"/>
    </row>
    <row r="6" spans="2:16" s="84" customFormat="1" ht="16.5" x14ac:dyDescent="0.3">
      <c r="B6" s="85"/>
      <c r="C6" s="85"/>
      <c r="D6" s="85"/>
      <c r="E6" s="85"/>
      <c r="F6" s="85"/>
      <c r="G6" s="85"/>
    </row>
    <row r="7" spans="2:16" s="84" customFormat="1" ht="16.5" x14ac:dyDescent="0.3">
      <c r="B7" s="265" t="s">
        <v>68</v>
      </c>
      <c r="C7" s="265"/>
      <c r="D7" s="265"/>
      <c r="E7" s="265"/>
      <c r="F7" s="265"/>
      <c r="G7" s="265"/>
    </row>
    <row r="8" spans="2:16" s="84" customFormat="1" ht="16.5" x14ac:dyDescent="0.3">
      <c r="B8" s="265" t="s">
        <v>10</v>
      </c>
      <c r="C8" s="265"/>
      <c r="D8" s="265"/>
      <c r="E8" s="265"/>
      <c r="F8" s="265"/>
      <c r="G8" s="265"/>
    </row>
    <row r="9" spans="2:16" s="84" customFormat="1" ht="16.5" x14ac:dyDescent="0.3">
      <c r="B9" s="290" t="s">
        <v>44</v>
      </c>
      <c r="C9" s="290"/>
      <c r="D9" s="290"/>
      <c r="E9" s="290"/>
      <c r="F9" s="290"/>
      <c r="G9" s="290"/>
    </row>
    <row r="10" spans="2:16" s="84" customFormat="1" ht="16.5" x14ac:dyDescent="0.3">
      <c r="B10" s="265" t="s">
        <v>164</v>
      </c>
      <c r="C10" s="265"/>
      <c r="D10" s="265"/>
      <c r="E10" s="265"/>
      <c r="F10" s="265"/>
      <c r="G10" s="265"/>
    </row>
    <row r="11" spans="2:16" s="84" customFormat="1" ht="31.5" customHeight="1" x14ac:dyDescent="0.3">
      <c r="B11" s="285" t="s">
        <v>69</v>
      </c>
      <c r="C11" s="287" t="s">
        <v>53</v>
      </c>
      <c r="D11" s="287" t="s">
        <v>6</v>
      </c>
      <c r="E11" s="287"/>
      <c r="F11" s="287" t="s">
        <v>5</v>
      </c>
      <c r="G11" s="289"/>
      <c r="L11" s="89"/>
      <c r="M11" s="89"/>
      <c r="N11" s="89"/>
      <c r="O11" s="89"/>
      <c r="P11" s="89"/>
    </row>
    <row r="12" spans="2:16" s="84" customFormat="1" ht="16.5" x14ac:dyDescent="0.3">
      <c r="B12" s="286"/>
      <c r="C12" s="288"/>
      <c r="D12" s="101" t="s">
        <v>54</v>
      </c>
      <c r="E12" s="101" t="s">
        <v>55</v>
      </c>
      <c r="F12" s="101" t="s">
        <v>54</v>
      </c>
      <c r="G12" s="109" t="s">
        <v>55</v>
      </c>
      <c r="J12" s="89"/>
      <c r="K12" s="89"/>
      <c r="L12" s="89"/>
      <c r="M12" s="89"/>
      <c r="N12" s="89"/>
      <c r="O12" s="89"/>
    </row>
    <row r="13" spans="2:16" s="84" customFormat="1" ht="16.5" x14ac:dyDescent="0.3">
      <c r="B13" s="110" t="s">
        <v>21</v>
      </c>
      <c r="C13" s="111">
        <f>D13+F13</f>
        <v>353</v>
      </c>
      <c r="D13" s="111">
        <f>SUM(D14:D18)</f>
        <v>220</v>
      </c>
      <c r="E13" s="112">
        <f>SUM(E14:E18)</f>
        <v>1</v>
      </c>
      <c r="F13" s="111">
        <f>SUM(F14:F18)</f>
        <v>133</v>
      </c>
      <c r="G13" s="113">
        <f>SUM(G14:G18)</f>
        <v>0.99999999999999978</v>
      </c>
      <c r="H13" s="114"/>
      <c r="J13" s="89"/>
      <c r="K13" s="96"/>
      <c r="L13" s="89"/>
      <c r="M13" s="96"/>
      <c r="N13" s="89"/>
      <c r="O13" s="89"/>
    </row>
    <row r="14" spans="2:16" s="84" customFormat="1" ht="16.5" x14ac:dyDescent="0.3">
      <c r="B14" s="93" t="s">
        <v>70</v>
      </c>
      <c r="C14" s="81">
        <f>D14+F14</f>
        <v>90</v>
      </c>
      <c r="D14" s="81">
        <v>53</v>
      </c>
      <c r="E14" s="94">
        <f>D14/$D$13</f>
        <v>0.24090909090909091</v>
      </c>
      <c r="F14" s="81">
        <v>37</v>
      </c>
      <c r="G14" s="95">
        <f>F14/$F$13</f>
        <v>0.2781954887218045</v>
      </c>
      <c r="H14" s="114"/>
      <c r="J14" s="89"/>
      <c r="K14" s="96"/>
      <c r="L14" s="89"/>
      <c r="M14" s="96"/>
      <c r="N14" s="89"/>
      <c r="O14" s="89"/>
    </row>
    <row r="15" spans="2:16" s="84" customFormat="1" ht="16.5" x14ac:dyDescent="0.3">
      <c r="B15" s="93" t="s">
        <v>71</v>
      </c>
      <c r="C15" s="81">
        <f t="shared" ref="C15:C18" si="0">D15+F15</f>
        <v>133</v>
      </c>
      <c r="D15" s="81">
        <v>95</v>
      </c>
      <c r="E15" s="94">
        <f t="shared" ref="E15:E18" si="1">D15/$D$13</f>
        <v>0.43181818181818182</v>
      </c>
      <c r="F15" s="81">
        <v>38</v>
      </c>
      <c r="G15" s="95">
        <f t="shared" ref="G15:G18" si="2">F15/$F$13</f>
        <v>0.2857142857142857</v>
      </c>
      <c r="J15" s="89"/>
      <c r="K15" s="96"/>
      <c r="M15" s="96"/>
    </row>
    <row r="16" spans="2:16" s="84" customFormat="1" ht="16.5" x14ac:dyDescent="0.3">
      <c r="B16" s="93" t="s">
        <v>72</v>
      </c>
      <c r="C16" s="81">
        <f t="shared" si="0"/>
        <v>76</v>
      </c>
      <c r="D16" s="81">
        <v>41</v>
      </c>
      <c r="E16" s="94">
        <f t="shared" si="1"/>
        <v>0.18636363636363637</v>
      </c>
      <c r="F16" s="81">
        <v>35</v>
      </c>
      <c r="G16" s="95">
        <f t="shared" si="2"/>
        <v>0.26315789473684209</v>
      </c>
      <c r="J16" s="89"/>
      <c r="K16" s="96"/>
      <c r="M16" s="96"/>
    </row>
    <row r="17" spans="2:13" s="84" customFormat="1" ht="16.5" x14ac:dyDescent="0.3">
      <c r="B17" s="93" t="s">
        <v>73</v>
      </c>
      <c r="C17" s="81">
        <f t="shared" si="0"/>
        <v>44</v>
      </c>
      <c r="D17" s="81">
        <v>21</v>
      </c>
      <c r="E17" s="94">
        <f t="shared" si="1"/>
        <v>9.5454545454545459E-2</v>
      </c>
      <c r="F17" s="81">
        <v>23</v>
      </c>
      <c r="G17" s="95">
        <f t="shared" si="2"/>
        <v>0.17293233082706766</v>
      </c>
      <c r="J17" s="89"/>
      <c r="K17" s="96"/>
      <c r="M17" s="96"/>
    </row>
    <row r="18" spans="2:13" s="84" customFormat="1" ht="16.5" x14ac:dyDescent="0.3">
      <c r="B18" s="97" t="s">
        <v>74</v>
      </c>
      <c r="C18" s="82">
        <f t="shared" si="0"/>
        <v>10</v>
      </c>
      <c r="D18" s="82">
        <v>10</v>
      </c>
      <c r="E18" s="98">
        <f t="shared" si="1"/>
        <v>4.5454545454545456E-2</v>
      </c>
      <c r="F18" s="82">
        <v>0</v>
      </c>
      <c r="G18" s="99">
        <f t="shared" si="2"/>
        <v>0</v>
      </c>
      <c r="J18" s="89"/>
      <c r="K18" s="96"/>
      <c r="M18" s="96"/>
    </row>
    <row r="19" spans="2:13" s="84" customFormat="1" ht="16.5" x14ac:dyDescent="0.3">
      <c r="B19" s="100" t="s">
        <v>75</v>
      </c>
      <c r="C19" s="115"/>
      <c r="D19" s="115"/>
      <c r="E19" s="115"/>
      <c r="F19" s="115"/>
      <c r="G19" s="115"/>
      <c r="J19" s="89"/>
      <c r="L19" s="89"/>
    </row>
    <row r="20" spans="2:13" s="115" customFormat="1" x14ac:dyDescent="0.3">
      <c r="B20" s="83"/>
      <c r="C20" s="83"/>
      <c r="D20" s="83"/>
      <c r="E20" s="83"/>
      <c r="F20" s="83"/>
      <c r="G20" s="83"/>
    </row>
    <row r="22" spans="2:13" x14ac:dyDescent="0.3">
      <c r="B22" s="116"/>
      <c r="C22" s="116"/>
      <c r="D22" s="116"/>
      <c r="E22" s="116"/>
      <c r="F22" s="116"/>
    </row>
    <row r="23" spans="2:13" x14ac:dyDescent="0.3">
      <c r="B23" s="116"/>
      <c r="C23" s="116"/>
      <c r="D23" s="116"/>
      <c r="E23" s="116"/>
      <c r="F23" s="116"/>
    </row>
    <row r="24" spans="2:13" x14ac:dyDescent="0.3">
      <c r="B24" s="116"/>
      <c r="C24" s="116"/>
      <c r="D24" s="116"/>
      <c r="E24" s="116"/>
      <c r="F24" s="116"/>
    </row>
    <row r="25" spans="2:13" x14ac:dyDescent="0.3">
      <c r="B25" s="116"/>
      <c r="C25" s="116"/>
      <c r="D25" s="117"/>
      <c r="E25" s="116"/>
      <c r="F25" s="116"/>
    </row>
    <row r="26" spans="2:13" x14ac:dyDescent="0.3">
      <c r="B26" s="116"/>
      <c r="C26" s="116" t="s">
        <v>70</v>
      </c>
      <c r="D26" s="118">
        <f>D14</f>
        <v>53</v>
      </c>
      <c r="E26" s="116">
        <f>F14*(-1)</f>
        <v>-37</v>
      </c>
      <c r="F26" s="116"/>
    </row>
    <row r="27" spans="2:13" x14ac:dyDescent="0.3">
      <c r="B27" s="116"/>
      <c r="C27" s="116" t="s">
        <v>71</v>
      </c>
      <c r="D27" s="118">
        <f>D15</f>
        <v>95</v>
      </c>
      <c r="E27" s="116">
        <f>F15*(-1)</f>
        <v>-38</v>
      </c>
      <c r="F27" s="116"/>
    </row>
    <row r="28" spans="2:13" x14ac:dyDescent="0.3">
      <c r="B28" s="116"/>
      <c r="C28" s="116" t="s">
        <v>72</v>
      </c>
      <c r="D28" s="118">
        <f t="shared" ref="D28:D30" si="3">D16</f>
        <v>41</v>
      </c>
      <c r="E28" s="116">
        <f t="shared" ref="E28:E30" si="4">F16*(-1)</f>
        <v>-35</v>
      </c>
      <c r="F28" s="116"/>
    </row>
    <row r="29" spans="2:13" x14ac:dyDescent="0.3">
      <c r="B29" s="116"/>
      <c r="C29" s="116" t="s">
        <v>73</v>
      </c>
      <c r="D29" s="118">
        <f t="shared" si="3"/>
        <v>21</v>
      </c>
      <c r="E29" s="116">
        <f t="shared" si="4"/>
        <v>-23</v>
      </c>
      <c r="F29" s="116"/>
    </row>
    <row r="30" spans="2:13" x14ac:dyDescent="0.3">
      <c r="B30" s="116"/>
      <c r="C30" s="116" t="s">
        <v>74</v>
      </c>
      <c r="D30" s="118">
        <f t="shared" si="3"/>
        <v>10</v>
      </c>
      <c r="E30" s="116">
        <f t="shared" si="4"/>
        <v>0</v>
      </c>
      <c r="F30" s="116"/>
    </row>
    <row r="31" spans="2:13" x14ac:dyDescent="0.3">
      <c r="B31" s="116"/>
      <c r="C31" s="116"/>
      <c r="D31" s="116"/>
      <c r="E31" s="116"/>
      <c r="F31" s="116"/>
    </row>
    <row r="32" spans="2:13" x14ac:dyDescent="0.3">
      <c r="B32" s="116"/>
      <c r="C32" s="116"/>
      <c r="D32" s="116"/>
      <c r="E32" s="116"/>
      <c r="F32" s="116"/>
    </row>
    <row r="33" spans="2:6" x14ac:dyDescent="0.3">
      <c r="C33" s="116"/>
    </row>
    <row r="34" spans="2:6" x14ac:dyDescent="0.3">
      <c r="C34" s="116"/>
    </row>
    <row r="35" spans="2:6" x14ac:dyDescent="0.3">
      <c r="C35" s="116"/>
    </row>
    <row r="36" spans="2:6" x14ac:dyDescent="0.3">
      <c r="C36" s="116"/>
    </row>
    <row r="39" spans="2:6" x14ac:dyDescent="0.3">
      <c r="B39" s="284" t="s">
        <v>76</v>
      </c>
      <c r="C39" s="284"/>
      <c r="D39" s="284"/>
      <c r="E39" s="284"/>
      <c r="F39" s="284"/>
    </row>
  </sheetData>
  <mergeCells count="9">
    <mergeCell ref="B39:F39"/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5748031496062992" right="0.15748031496062992" top="0.55118110236220474" bottom="0.15748031496062992" header="0.31496062992125984" footer="0.31496062992125984"/>
  <pageSetup scale="8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C5EBE-BF64-4DD7-B0FB-A145597945DC}">
  <dimension ref="B1:K49"/>
  <sheetViews>
    <sheetView showGridLines="0" view="pageBreakPreview" zoomScale="80" zoomScaleNormal="80" zoomScaleSheetLayoutView="80" workbookViewId="0">
      <selection sqref="A1:F32"/>
    </sheetView>
  </sheetViews>
  <sheetFormatPr baseColWidth="10" defaultRowHeight="15.75" x14ac:dyDescent="0.3"/>
  <cols>
    <col min="1" max="1" width="1.140625" style="83" customWidth="1"/>
    <col min="2" max="2" width="82.5703125" style="83" customWidth="1"/>
    <col min="3" max="3" width="12.42578125" style="83" customWidth="1"/>
    <col min="4" max="4" width="11.85546875" style="83" customWidth="1"/>
    <col min="5" max="5" width="16.5703125" style="83" customWidth="1"/>
    <col min="6" max="6" width="12.42578125" style="83" customWidth="1"/>
    <col min="7" max="7" width="15.85546875" style="83" bestFit="1" customWidth="1"/>
    <col min="8" max="8" width="14.140625" style="83" bestFit="1" customWidth="1"/>
    <col min="9" max="9" width="17.5703125" style="83" bestFit="1" customWidth="1"/>
    <col min="10" max="10" width="11.5703125" style="83" bestFit="1" customWidth="1"/>
    <col min="11" max="16384" width="11.42578125" style="83"/>
  </cols>
  <sheetData>
    <row r="1" spans="2:11" s="84" customFormat="1" ht="3.75" customHeight="1" x14ac:dyDescent="0.3"/>
    <row r="2" spans="2:11" s="84" customFormat="1" ht="16.5" x14ac:dyDescent="0.3">
      <c r="B2" s="85"/>
      <c r="C2" s="85"/>
      <c r="D2" s="85"/>
      <c r="E2" s="85"/>
      <c r="F2" s="85"/>
      <c r="G2" s="86"/>
    </row>
    <row r="3" spans="2:11" s="84" customFormat="1" ht="16.5" x14ac:dyDescent="0.3">
      <c r="B3" s="85"/>
      <c r="C3" s="85"/>
      <c r="D3" s="85"/>
      <c r="E3" s="85"/>
      <c r="F3" s="85"/>
    </row>
    <row r="4" spans="2:11" s="84" customFormat="1" ht="16.5" x14ac:dyDescent="0.3">
      <c r="B4" s="85"/>
      <c r="C4" s="85"/>
      <c r="D4" s="85"/>
      <c r="E4" s="85"/>
      <c r="F4" s="85"/>
    </row>
    <row r="5" spans="2:11" s="84" customFormat="1" ht="16.5" x14ac:dyDescent="0.3">
      <c r="B5" s="85"/>
      <c r="C5" s="85"/>
      <c r="D5" s="85"/>
      <c r="E5" s="85"/>
      <c r="F5" s="85"/>
    </row>
    <row r="6" spans="2:11" s="84" customFormat="1" ht="16.5" x14ac:dyDescent="0.3">
      <c r="B6" s="85"/>
      <c r="C6" s="85"/>
      <c r="D6" s="85"/>
      <c r="E6" s="85"/>
      <c r="F6" s="85"/>
    </row>
    <row r="7" spans="2:11" s="84" customFormat="1" ht="16.5" x14ac:dyDescent="0.3">
      <c r="B7" s="265" t="s">
        <v>77</v>
      </c>
      <c r="C7" s="265"/>
      <c r="D7" s="265"/>
      <c r="E7" s="265"/>
      <c r="F7" s="265"/>
    </row>
    <row r="8" spans="2:11" s="84" customFormat="1" ht="16.5" x14ac:dyDescent="0.3">
      <c r="B8" s="265" t="s">
        <v>10</v>
      </c>
      <c r="C8" s="265"/>
      <c r="D8" s="265"/>
      <c r="E8" s="265"/>
      <c r="F8" s="265"/>
    </row>
    <row r="9" spans="2:11" s="84" customFormat="1" ht="16.5" x14ac:dyDescent="0.3">
      <c r="B9" s="265" t="s">
        <v>46</v>
      </c>
      <c r="C9" s="265"/>
      <c r="D9" s="265"/>
      <c r="E9" s="265"/>
      <c r="F9" s="265"/>
    </row>
    <row r="10" spans="2:11" s="84" customFormat="1" ht="16.5" x14ac:dyDescent="0.3">
      <c r="B10" s="291" t="s">
        <v>166</v>
      </c>
      <c r="C10" s="292"/>
      <c r="D10" s="292"/>
      <c r="E10" s="292"/>
      <c r="F10" s="292"/>
    </row>
    <row r="11" spans="2:11" s="84" customFormat="1" ht="31.5" customHeight="1" x14ac:dyDescent="0.3">
      <c r="B11" s="293" t="s">
        <v>78</v>
      </c>
      <c r="C11" s="295" t="s">
        <v>79</v>
      </c>
      <c r="D11" s="295"/>
      <c r="E11" s="295" t="s">
        <v>80</v>
      </c>
      <c r="F11" s="296"/>
    </row>
    <row r="12" spans="2:11" s="84" customFormat="1" ht="16.5" x14ac:dyDescent="0.3">
      <c r="B12" s="294"/>
      <c r="C12" s="119" t="s">
        <v>81</v>
      </c>
      <c r="D12" s="119" t="s">
        <v>55</v>
      </c>
      <c r="E12" s="119" t="s">
        <v>82</v>
      </c>
      <c r="F12" s="120" t="s">
        <v>55</v>
      </c>
    </row>
    <row r="13" spans="2:11" s="84" customFormat="1" ht="16.5" x14ac:dyDescent="0.3">
      <c r="B13" s="80" t="s">
        <v>21</v>
      </c>
      <c r="C13" s="104">
        <f>SUM(C14:C31)</f>
        <v>591</v>
      </c>
      <c r="D13" s="121">
        <f>SUM(D14:D31)</f>
        <v>0.99999999999999978</v>
      </c>
      <c r="E13" s="104">
        <f>SUM(E14:E31)</f>
        <v>134300274</v>
      </c>
      <c r="F13" s="122">
        <f>SUM(F14:F31)</f>
        <v>0.99999999999999978</v>
      </c>
      <c r="G13" s="89"/>
      <c r="H13" s="107"/>
      <c r="I13" s="107"/>
      <c r="J13" s="107"/>
      <c r="K13" s="89"/>
    </row>
    <row r="14" spans="2:11" s="84" customFormat="1" ht="16.5" x14ac:dyDescent="0.3">
      <c r="B14" s="252" t="s">
        <v>133</v>
      </c>
      <c r="C14" s="81">
        <v>47</v>
      </c>
      <c r="D14" s="123">
        <f>C14/$C$13</f>
        <v>7.952622673434856E-2</v>
      </c>
      <c r="E14" s="81">
        <v>142079</v>
      </c>
      <c r="F14" s="124">
        <f>E14/$E$13</f>
        <v>1.0579204030514487E-3</v>
      </c>
      <c r="G14" s="96"/>
      <c r="H14" s="96"/>
      <c r="I14" s="107"/>
      <c r="J14" s="107"/>
      <c r="K14" s="89"/>
    </row>
    <row r="15" spans="2:11" s="84" customFormat="1" ht="16.5" x14ac:dyDescent="0.3">
      <c r="B15" s="252" t="s">
        <v>134</v>
      </c>
      <c r="C15" s="81">
        <v>26</v>
      </c>
      <c r="D15" s="123">
        <f t="shared" ref="D15:D31" si="0">C15/$C$13</f>
        <v>4.3993231810490696E-2</v>
      </c>
      <c r="E15" s="81">
        <v>12998</v>
      </c>
      <c r="F15" s="124">
        <f>E15/$E$13</f>
        <v>9.6783123465556001E-5</v>
      </c>
      <c r="G15" s="96"/>
      <c r="H15" s="96"/>
      <c r="I15" s="107"/>
      <c r="J15" s="107"/>
    </row>
    <row r="16" spans="2:11" s="84" customFormat="1" ht="16.5" x14ac:dyDescent="0.3">
      <c r="B16" s="252" t="s">
        <v>135</v>
      </c>
      <c r="C16" s="81">
        <v>99</v>
      </c>
      <c r="D16" s="123">
        <f t="shared" si="0"/>
        <v>0.16751269035532995</v>
      </c>
      <c r="E16" s="81">
        <v>48214641</v>
      </c>
      <c r="F16" s="124">
        <f t="shared" ref="F16:F31" si="1">E16/$E$13</f>
        <v>0.35900627425376658</v>
      </c>
      <c r="G16" s="96"/>
      <c r="H16" s="96"/>
      <c r="I16" s="107"/>
      <c r="J16" s="107"/>
    </row>
    <row r="17" spans="2:10" s="84" customFormat="1" ht="16.5" x14ac:dyDescent="0.3">
      <c r="B17" s="252" t="s">
        <v>136</v>
      </c>
      <c r="C17" s="81">
        <v>80</v>
      </c>
      <c r="D17" s="123">
        <f t="shared" si="0"/>
        <v>0.13536379018612521</v>
      </c>
      <c r="E17" s="81">
        <v>25413233</v>
      </c>
      <c r="F17" s="124">
        <f t="shared" si="1"/>
        <v>0.1892269631557118</v>
      </c>
      <c r="G17" s="96"/>
      <c r="H17" s="96"/>
      <c r="I17" s="107"/>
      <c r="J17" s="107"/>
    </row>
    <row r="18" spans="2:10" s="84" customFormat="1" ht="16.5" x14ac:dyDescent="0.3">
      <c r="B18" s="252" t="s">
        <v>137</v>
      </c>
      <c r="C18" s="81">
        <v>23</v>
      </c>
      <c r="D18" s="123">
        <f t="shared" si="0"/>
        <v>3.8917089678510999E-2</v>
      </c>
      <c r="E18" s="81">
        <v>2593033</v>
      </c>
      <c r="F18" s="124">
        <f t="shared" si="1"/>
        <v>1.9307726803297513E-2</v>
      </c>
      <c r="G18" s="96"/>
      <c r="H18" s="96"/>
      <c r="I18" s="107"/>
      <c r="J18" s="107"/>
    </row>
    <row r="19" spans="2:10" s="84" customFormat="1" ht="16.5" x14ac:dyDescent="0.3">
      <c r="B19" s="252" t="s">
        <v>138</v>
      </c>
      <c r="C19" s="81">
        <v>21</v>
      </c>
      <c r="D19" s="123">
        <f t="shared" si="0"/>
        <v>3.553299492385787E-2</v>
      </c>
      <c r="E19" s="81">
        <v>66764</v>
      </c>
      <c r="F19" s="124">
        <f t="shared" si="1"/>
        <v>4.9712482343855827E-4</v>
      </c>
      <c r="G19" s="96"/>
      <c r="H19" s="96"/>
      <c r="I19" s="107"/>
      <c r="J19" s="107"/>
    </row>
    <row r="20" spans="2:10" s="84" customFormat="1" ht="16.5" x14ac:dyDescent="0.3">
      <c r="B20" s="252" t="s">
        <v>139</v>
      </c>
      <c r="C20" s="81">
        <v>27</v>
      </c>
      <c r="D20" s="123">
        <f t="shared" si="0"/>
        <v>4.5685279187817257E-2</v>
      </c>
      <c r="E20" s="81">
        <v>370240</v>
      </c>
      <c r="F20" s="124">
        <f t="shared" si="1"/>
        <v>2.756807480526808E-3</v>
      </c>
      <c r="G20" s="96"/>
      <c r="H20" s="96"/>
      <c r="I20" s="107"/>
      <c r="J20" s="107"/>
    </row>
    <row r="21" spans="2:10" s="84" customFormat="1" ht="16.5" x14ac:dyDescent="0.3">
      <c r="B21" s="252" t="s">
        <v>140</v>
      </c>
      <c r="C21" s="81">
        <v>22</v>
      </c>
      <c r="D21" s="123">
        <f t="shared" si="0"/>
        <v>3.7225042301184431E-2</v>
      </c>
      <c r="E21" s="81">
        <v>114060</v>
      </c>
      <c r="F21" s="124">
        <f t="shared" si="1"/>
        <v>8.4929089571328799E-4</v>
      </c>
      <c r="G21" s="96"/>
      <c r="H21" s="96"/>
      <c r="I21" s="107"/>
      <c r="J21" s="107"/>
    </row>
    <row r="22" spans="2:10" s="84" customFormat="1" ht="16.5" x14ac:dyDescent="0.3">
      <c r="B22" s="252" t="s">
        <v>141</v>
      </c>
      <c r="C22" s="81">
        <v>87</v>
      </c>
      <c r="D22" s="123">
        <f t="shared" si="0"/>
        <v>0.14720812182741116</v>
      </c>
      <c r="E22" s="81">
        <v>56047367</v>
      </c>
      <c r="F22" s="124">
        <f t="shared" si="1"/>
        <v>0.41732876136946673</v>
      </c>
      <c r="G22" s="96"/>
      <c r="H22" s="96"/>
      <c r="I22" s="107"/>
      <c r="J22" s="107"/>
    </row>
    <row r="23" spans="2:10" s="84" customFormat="1" ht="16.5" x14ac:dyDescent="0.3">
      <c r="B23" s="252" t="s">
        <v>142</v>
      </c>
      <c r="C23" s="81">
        <v>52</v>
      </c>
      <c r="D23" s="123">
        <f t="shared" si="0"/>
        <v>8.7986463620981392E-2</v>
      </c>
      <c r="E23" s="81">
        <v>1190161</v>
      </c>
      <c r="F23" s="124">
        <f>E23/$E$13</f>
        <v>8.8619402221025989E-3</v>
      </c>
      <c r="G23" s="96"/>
      <c r="H23" s="96"/>
      <c r="I23" s="107"/>
      <c r="J23" s="107"/>
    </row>
    <row r="24" spans="2:10" s="84" customFormat="1" ht="16.5" x14ac:dyDescent="0.3">
      <c r="B24" s="252" t="s">
        <v>143</v>
      </c>
      <c r="C24" s="81">
        <v>75</v>
      </c>
      <c r="D24" s="123">
        <f t="shared" si="0"/>
        <v>0.12690355329949238</v>
      </c>
      <c r="E24" s="81">
        <v>23096</v>
      </c>
      <c r="F24" s="124">
        <f t="shared" si="1"/>
        <v>1.719728434805725E-4</v>
      </c>
      <c r="G24" s="96"/>
      <c r="H24" s="96"/>
      <c r="I24" s="107"/>
      <c r="J24" s="107"/>
    </row>
    <row r="25" spans="2:10" s="84" customFormat="1" ht="16.5" x14ac:dyDescent="0.3">
      <c r="B25" s="252" t="s">
        <v>144</v>
      </c>
      <c r="C25" s="81">
        <v>25</v>
      </c>
      <c r="D25" s="123">
        <f t="shared" si="0"/>
        <v>4.2301184433164128E-2</v>
      </c>
      <c r="E25" s="81">
        <v>56888</v>
      </c>
      <c r="F25" s="124">
        <f t="shared" si="1"/>
        <v>4.2358811568768656E-4</v>
      </c>
      <c r="G25" s="96"/>
      <c r="H25" s="96"/>
      <c r="I25" s="107"/>
      <c r="J25" s="107"/>
    </row>
    <row r="26" spans="2:10" s="84" customFormat="1" ht="16.5" x14ac:dyDescent="0.3">
      <c r="B26" s="252" t="s">
        <v>145</v>
      </c>
      <c r="C26" s="81">
        <v>1</v>
      </c>
      <c r="D26" s="123">
        <f t="shared" si="0"/>
        <v>1.6920473773265651E-3</v>
      </c>
      <c r="E26" s="81">
        <v>4048</v>
      </c>
      <c r="F26" s="124">
        <f t="shared" si="1"/>
        <v>3.0141412816477201E-5</v>
      </c>
      <c r="G26" s="96"/>
      <c r="H26" s="96"/>
      <c r="I26" s="107"/>
      <c r="J26" s="107"/>
    </row>
    <row r="27" spans="2:10" s="84" customFormat="1" ht="16.5" x14ac:dyDescent="0.3">
      <c r="B27" s="252" t="s">
        <v>146</v>
      </c>
      <c r="C27" s="81">
        <v>1</v>
      </c>
      <c r="D27" s="123">
        <f t="shared" si="0"/>
        <v>1.6920473773265651E-3</v>
      </c>
      <c r="E27" s="81">
        <v>2895</v>
      </c>
      <c r="F27" s="124">
        <f t="shared" si="1"/>
        <v>2.1556173444590292E-5</v>
      </c>
      <c r="G27" s="96"/>
      <c r="H27" s="96"/>
      <c r="I27" s="107"/>
      <c r="J27" s="107"/>
    </row>
    <row r="28" spans="2:10" s="84" customFormat="1" ht="16.5" x14ac:dyDescent="0.3">
      <c r="B28" s="252" t="s">
        <v>147</v>
      </c>
      <c r="C28" s="81">
        <v>1</v>
      </c>
      <c r="D28" s="123">
        <f t="shared" si="0"/>
        <v>1.6920473773265651E-3</v>
      </c>
      <c r="E28" s="81">
        <v>22206</v>
      </c>
      <c r="F28" s="124">
        <f t="shared" si="1"/>
        <v>1.6534590242161382E-4</v>
      </c>
      <c r="G28" s="96"/>
      <c r="H28" s="96"/>
      <c r="I28" s="107"/>
      <c r="J28" s="107"/>
    </row>
    <row r="29" spans="2:10" s="84" customFormat="1" ht="16.5" x14ac:dyDescent="0.3">
      <c r="B29" s="252" t="s">
        <v>148</v>
      </c>
      <c r="C29" s="81">
        <v>1</v>
      </c>
      <c r="D29" s="123">
        <f t="shared" si="0"/>
        <v>1.6920473773265651E-3</v>
      </c>
      <c r="E29" s="81">
        <v>20786</v>
      </c>
      <c r="F29" s="124">
        <f t="shared" si="1"/>
        <v>1.5477258073203932E-4</v>
      </c>
      <c r="G29" s="96"/>
      <c r="H29" s="96"/>
      <c r="I29" s="107"/>
      <c r="J29" s="107"/>
    </row>
    <row r="30" spans="2:10" s="84" customFormat="1" ht="16.5" x14ac:dyDescent="0.3">
      <c r="B30" s="252" t="s">
        <v>167</v>
      </c>
      <c r="C30" s="81">
        <v>1</v>
      </c>
      <c r="D30" s="123">
        <f t="shared" si="0"/>
        <v>1.6920473773265651E-3</v>
      </c>
      <c r="E30" s="81">
        <v>1569</v>
      </c>
      <c r="F30" s="124">
        <f t="shared" si="1"/>
        <v>1.1682775866860853E-5</v>
      </c>
      <c r="G30" s="96"/>
      <c r="H30" s="96"/>
      <c r="I30" s="107"/>
      <c r="J30" s="107"/>
    </row>
    <row r="31" spans="2:10" s="84" customFormat="1" ht="16.5" x14ac:dyDescent="0.3">
      <c r="B31" s="253" t="s">
        <v>149</v>
      </c>
      <c r="C31" s="82">
        <v>2</v>
      </c>
      <c r="D31" s="125">
        <f t="shared" si="0"/>
        <v>3.3840947546531302E-3</v>
      </c>
      <c r="E31" s="82">
        <v>4210</v>
      </c>
      <c r="F31" s="126">
        <f t="shared" si="1"/>
        <v>3.1347665009231476E-5</v>
      </c>
      <c r="G31" s="96"/>
      <c r="H31" s="96"/>
      <c r="I31" s="107"/>
      <c r="J31" s="107"/>
    </row>
    <row r="32" spans="2:10" s="100" customFormat="1" ht="12.75" x14ac:dyDescent="0.25">
      <c r="B32" s="100" t="s">
        <v>83</v>
      </c>
    </row>
    <row r="36" spans="6:6" x14ac:dyDescent="0.3">
      <c r="F36" s="127"/>
    </row>
    <row r="37" spans="6:6" x14ac:dyDescent="0.3">
      <c r="F37" s="127"/>
    </row>
    <row r="38" spans="6:6" x14ac:dyDescent="0.3">
      <c r="F38" s="127"/>
    </row>
    <row r="39" spans="6:6" x14ac:dyDescent="0.3">
      <c r="F39" s="127"/>
    </row>
    <row r="40" spans="6:6" x14ac:dyDescent="0.3">
      <c r="F40" s="127"/>
    </row>
    <row r="41" spans="6:6" x14ac:dyDescent="0.3">
      <c r="F41" s="127"/>
    </row>
    <row r="42" spans="6:6" x14ac:dyDescent="0.3">
      <c r="F42" s="127"/>
    </row>
    <row r="43" spans="6:6" x14ac:dyDescent="0.3">
      <c r="F43" s="127"/>
    </row>
    <row r="44" spans="6:6" x14ac:dyDescent="0.3">
      <c r="F44" s="127"/>
    </row>
    <row r="45" spans="6:6" x14ac:dyDescent="0.3">
      <c r="F45" s="127"/>
    </row>
    <row r="46" spans="6:6" x14ac:dyDescent="0.3">
      <c r="F46" s="127"/>
    </row>
    <row r="47" spans="6:6" x14ac:dyDescent="0.3">
      <c r="F47" s="127"/>
    </row>
    <row r="48" spans="6:6" x14ac:dyDescent="0.3">
      <c r="F48" s="127"/>
    </row>
    <row r="49" spans="6:6" x14ac:dyDescent="0.3">
      <c r="F49" s="127"/>
    </row>
  </sheetData>
  <mergeCells count="7">
    <mergeCell ref="B7:F7"/>
    <mergeCell ref="B8:F8"/>
    <mergeCell ref="B9:F9"/>
    <mergeCell ref="B10:F10"/>
    <mergeCell ref="B11:B12"/>
    <mergeCell ref="C11:D11"/>
    <mergeCell ref="E11:F11"/>
  </mergeCells>
  <printOptions horizontalCentered="1"/>
  <pageMargins left="0.15748031496062992" right="0.15748031496062992" top="0.55118110236220474" bottom="0.15748031496062992" header="0.31496062992125984" footer="0.31496062992125984"/>
  <pageSetup scale="9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46292-3F24-4DD5-8972-B99AEEE8A8CE}">
  <dimension ref="B1:N38"/>
  <sheetViews>
    <sheetView showGridLines="0" view="pageBreakPreview" zoomScale="80" zoomScaleNormal="80" zoomScaleSheetLayoutView="80" workbookViewId="0">
      <selection activeCell="K11" sqref="K11"/>
    </sheetView>
  </sheetViews>
  <sheetFormatPr baseColWidth="10" defaultRowHeight="16.5" x14ac:dyDescent="0.3"/>
  <cols>
    <col min="1" max="1" width="2" style="84" customWidth="1"/>
    <col min="2" max="2" width="27.28515625" style="84" customWidth="1"/>
    <col min="3" max="3" width="18.5703125" style="84" customWidth="1"/>
    <col min="4" max="4" width="15.140625" style="84" customWidth="1"/>
    <col min="5" max="5" width="13.7109375" style="84" customWidth="1"/>
    <col min="6" max="6" width="15.140625" style="84" customWidth="1"/>
    <col min="7" max="7" width="12.85546875" style="84" customWidth="1"/>
    <col min="8" max="8" width="6.85546875" style="84" customWidth="1"/>
    <col min="9" max="9" width="18.7109375" style="84" bestFit="1" customWidth="1"/>
    <col min="10" max="11" width="11.42578125" style="84"/>
    <col min="12" max="12" width="16" style="84" bestFit="1" customWidth="1"/>
    <col min="13" max="13" width="12.85546875" style="84" bestFit="1" customWidth="1"/>
    <col min="14" max="16384" width="11.42578125" style="84"/>
  </cols>
  <sheetData>
    <row r="1" spans="2:14" ht="3" customHeight="1" x14ac:dyDescent="0.3"/>
    <row r="2" spans="2:14" x14ac:dyDescent="0.3">
      <c r="B2" s="85"/>
      <c r="C2" s="85"/>
      <c r="D2" s="85"/>
      <c r="E2" s="85"/>
      <c r="F2" s="85"/>
      <c r="G2" s="85"/>
      <c r="H2" s="86"/>
    </row>
    <row r="3" spans="2:14" x14ac:dyDescent="0.3">
      <c r="B3" s="85"/>
      <c r="C3" s="85"/>
      <c r="D3" s="85"/>
      <c r="E3" s="85"/>
      <c r="F3" s="85"/>
      <c r="G3" s="85"/>
    </row>
    <row r="4" spans="2:14" x14ac:dyDescent="0.3">
      <c r="B4" s="85"/>
      <c r="C4" s="85"/>
      <c r="D4" s="85"/>
      <c r="E4" s="85"/>
      <c r="F4" s="85"/>
      <c r="G4" s="85"/>
    </row>
    <row r="5" spans="2:14" x14ac:dyDescent="0.3">
      <c r="B5" s="85"/>
      <c r="C5" s="85"/>
      <c r="D5" s="85"/>
      <c r="E5" s="85"/>
      <c r="F5" s="85"/>
      <c r="G5" s="85"/>
    </row>
    <row r="6" spans="2:14" x14ac:dyDescent="0.3">
      <c r="B6" s="85"/>
      <c r="C6" s="85"/>
      <c r="D6" s="85"/>
      <c r="E6" s="85"/>
      <c r="F6" s="85"/>
      <c r="G6" s="85"/>
    </row>
    <row r="7" spans="2:14" x14ac:dyDescent="0.3">
      <c r="B7" s="265" t="s">
        <v>84</v>
      </c>
      <c r="C7" s="265"/>
      <c r="D7" s="265"/>
      <c r="E7" s="265"/>
      <c r="F7" s="265"/>
      <c r="G7" s="265"/>
    </row>
    <row r="8" spans="2:14" x14ac:dyDescent="0.3">
      <c r="B8" s="265" t="s">
        <v>10</v>
      </c>
      <c r="C8" s="265"/>
      <c r="D8" s="265"/>
      <c r="E8" s="265"/>
      <c r="F8" s="265"/>
      <c r="G8" s="265"/>
    </row>
    <row r="9" spans="2:14" x14ac:dyDescent="0.3">
      <c r="B9" s="265" t="s">
        <v>48</v>
      </c>
      <c r="C9" s="265"/>
      <c r="D9" s="265"/>
      <c r="E9" s="265"/>
      <c r="F9" s="265"/>
      <c r="G9" s="265"/>
    </row>
    <row r="10" spans="2:14" x14ac:dyDescent="0.3">
      <c r="B10" s="265" t="s">
        <v>165</v>
      </c>
      <c r="C10" s="265"/>
      <c r="D10" s="265"/>
      <c r="E10" s="265"/>
      <c r="F10" s="265"/>
      <c r="G10" s="265"/>
    </row>
    <row r="11" spans="2:14" ht="31.5" customHeight="1" x14ac:dyDescent="0.3">
      <c r="B11" s="293" t="s">
        <v>52</v>
      </c>
      <c r="C11" s="287" t="s">
        <v>85</v>
      </c>
      <c r="D11" s="287" t="s">
        <v>6</v>
      </c>
      <c r="E11" s="287"/>
      <c r="F11" s="287" t="s">
        <v>5</v>
      </c>
      <c r="G11" s="289"/>
    </row>
    <row r="12" spans="2:14" x14ac:dyDescent="0.3">
      <c r="B12" s="294"/>
      <c r="C12" s="297"/>
      <c r="D12" s="87" t="s">
        <v>86</v>
      </c>
      <c r="E12" s="87" t="s">
        <v>55</v>
      </c>
      <c r="F12" s="87" t="s">
        <v>86</v>
      </c>
      <c r="G12" s="88" t="s">
        <v>55</v>
      </c>
      <c r="I12" s="89"/>
      <c r="J12" s="89"/>
      <c r="K12" s="89"/>
      <c r="L12" s="89"/>
    </row>
    <row r="13" spans="2:14" x14ac:dyDescent="0.3">
      <c r="B13" s="80" t="s">
        <v>21</v>
      </c>
      <c r="C13" s="104">
        <f>+D13+F13</f>
        <v>31608166</v>
      </c>
      <c r="D13" s="104">
        <f>+SUM(D14:D18)</f>
        <v>22009188</v>
      </c>
      <c r="E13" s="91">
        <v>1</v>
      </c>
      <c r="F13" s="104">
        <f>+SUM(F14:F18)</f>
        <v>9598978</v>
      </c>
      <c r="G13" s="92">
        <v>1</v>
      </c>
      <c r="I13" s="128"/>
      <c r="J13" s="128"/>
      <c r="K13" s="128"/>
      <c r="L13" s="114"/>
      <c r="M13" s="128"/>
      <c r="N13" s="128"/>
    </row>
    <row r="14" spans="2:14" ht="15" customHeight="1" x14ac:dyDescent="0.3">
      <c r="B14" s="93" t="s">
        <v>56</v>
      </c>
      <c r="C14" s="129">
        <f>+D14+F14</f>
        <v>10311687</v>
      </c>
      <c r="D14" s="33">
        <v>6650564</v>
      </c>
      <c r="E14" s="94">
        <f>D14/$D$13</f>
        <v>0.30217216555195037</v>
      </c>
      <c r="F14" s="33">
        <v>3661123</v>
      </c>
      <c r="G14" s="95">
        <f>F14/$F$13</f>
        <v>0.38140758318229295</v>
      </c>
      <c r="I14" s="89"/>
      <c r="J14" s="96"/>
      <c r="L14" s="96"/>
    </row>
    <row r="15" spans="2:14" x14ac:dyDescent="0.3">
      <c r="B15" s="93" t="s">
        <v>57</v>
      </c>
      <c r="C15" s="129">
        <f>+D15+F15</f>
        <v>11718247</v>
      </c>
      <c r="D15" s="33">
        <v>8704736</v>
      </c>
      <c r="E15" s="94">
        <f t="shared" ref="E15:E18" si="0">D15/$D$13</f>
        <v>0.39550464106172384</v>
      </c>
      <c r="F15" s="33">
        <v>3013511</v>
      </c>
      <c r="G15" s="95">
        <f t="shared" ref="G15:G18" si="1">F15/$F$13</f>
        <v>0.31394081744952429</v>
      </c>
      <c r="I15" s="89"/>
      <c r="J15" s="96"/>
      <c r="L15" s="96"/>
    </row>
    <row r="16" spans="2:14" x14ac:dyDescent="0.3">
      <c r="B16" s="93" t="s">
        <v>58</v>
      </c>
      <c r="C16" s="129">
        <f t="shared" ref="C16:C18" si="2">+D16+F16</f>
        <v>6717446</v>
      </c>
      <c r="D16" s="33">
        <v>5042813</v>
      </c>
      <c r="E16" s="94">
        <f t="shared" si="0"/>
        <v>0.22912308259623207</v>
      </c>
      <c r="F16" s="33">
        <v>1674633</v>
      </c>
      <c r="G16" s="95">
        <f t="shared" si="1"/>
        <v>0.17445951016868672</v>
      </c>
      <c r="I16" s="89"/>
      <c r="J16" s="96"/>
      <c r="L16" s="96"/>
    </row>
    <row r="17" spans="2:13" ht="15" customHeight="1" x14ac:dyDescent="0.3">
      <c r="B17" s="93" t="s">
        <v>59</v>
      </c>
      <c r="C17" s="129">
        <f t="shared" si="2"/>
        <v>2626516</v>
      </c>
      <c r="D17" s="33">
        <v>1503138</v>
      </c>
      <c r="E17" s="94">
        <f t="shared" si="0"/>
        <v>6.8295931680896177E-2</v>
      </c>
      <c r="F17" s="33">
        <v>1123378</v>
      </c>
      <c r="G17" s="95">
        <f t="shared" si="1"/>
        <v>0.11703100059193802</v>
      </c>
      <c r="I17" s="89"/>
      <c r="J17" s="96"/>
      <c r="L17" s="96"/>
    </row>
    <row r="18" spans="2:13" x14ac:dyDescent="0.3">
      <c r="B18" s="97" t="s">
        <v>60</v>
      </c>
      <c r="C18" s="130">
        <f t="shared" si="2"/>
        <v>234270</v>
      </c>
      <c r="D18" s="197">
        <v>107937</v>
      </c>
      <c r="E18" s="98">
        <f t="shared" si="0"/>
        <v>4.904179109197486E-3</v>
      </c>
      <c r="F18" s="197">
        <v>126333</v>
      </c>
      <c r="G18" s="99">
        <f t="shared" si="1"/>
        <v>1.3161088607558012E-2</v>
      </c>
      <c r="I18" s="89"/>
      <c r="J18" s="96"/>
      <c r="L18" s="96"/>
    </row>
    <row r="19" spans="2:13" x14ac:dyDescent="0.3">
      <c r="B19" s="100" t="s">
        <v>62</v>
      </c>
      <c r="I19" s="131"/>
      <c r="J19" s="131"/>
      <c r="L19" s="89"/>
      <c r="M19" s="131"/>
    </row>
    <row r="20" spans="2:13" x14ac:dyDescent="0.3">
      <c r="I20" s="131"/>
      <c r="J20" s="131"/>
      <c r="L20" s="89"/>
    </row>
    <row r="21" spans="2:13" x14ac:dyDescent="0.3">
      <c r="I21" s="131"/>
      <c r="J21" s="131"/>
      <c r="L21" s="89"/>
    </row>
    <row r="22" spans="2:13" x14ac:dyDescent="0.3">
      <c r="I22" s="131"/>
      <c r="J22" s="131"/>
      <c r="L22" s="89"/>
    </row>
    <row r="23" spans="2:13" x14ac:dyDescent="0.3">
      <c r="I23" s="131"/>
      <c r="J23" s="131"/>
      <c r="L23" s="89"/>
    </row>
    <row r="24" spans="2:13" x14ac:dyDescent="0.3">
      <c r="I24" s="131"/>
      <c r="J24" s="131"/>
      <c r="L24" s="89"/>
    </row>
    <row r="25" spans="2:13" x14ac:dyDescent="0.3">
      <c r="I25" s="131"/>
    </row>
    <row r="38" spans="2:2" x14ac:dyDescent="0.3">
      <c r="B38" s="100" t="s">
        <v>87</v>
      </c>
    </row>
  </sheetData>
  <mergeCells count="8">
    <mergeCell ref="B7:G7"/>
    <mergeCell ref="B8:G8"/>
    <mergeCell ref="B9:G9"/>
    <mergeCell ref="B10:G10"/>
    <mergeCell ref="B11:B12"/>
    <mergeCell ref="C11:C12"/>
    <mergeCell ref="D11:E11"/>
    <mergeCell ref="F11:G11"/>
  </mergeCells>
  <printOptions horizontalCentered="1"/>
  <pageMargins left="0.15748031496062992" right="0.15748031496062992" top="0.35433070866141736" bottom="0.15748031496062992" header="0.31496062992125984" footer="0.31496062992125984"/>
  <pageSetup scale="92" orientation="landscape" r:id="rId1"/>
  <rowBreaks count="1" manualBreakCount="1">
    <brk id="3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D0097-5A2D-43CC-9576-A31FEA10684C}">
  <dimension ref="B1:G32"/>
  <sheetViews>
    <sheetView showGridLines="0" view="pageBreakPreview" zoomScale="86" zoomScaleNormal="85" zoomScaleSheetLayoutView="86" workbookViewId="0">
      <selection sqref="A1:E33"/>
    </sheetView>
  </sheetViews>
  <sheetFormatPr baseColWidth="10" defaultRowHeight="15" x14ac:dyDescent="0.25"/>
  <cols>
    <col min="1" max="1" width="1.140625" customWidth="1"/>
    <col min="2" max="2" width="20.42578125" customWidth="1"/>
    <col min="3" max="3" width="27" customWidth="1"/>
    <col min="4" max="4" width="24.85546875" customWidth="1"/>
    <col min="5" max="5" width="22" customWidth="1"/>
  </cols>
  <sheetData>
    <row r="1" spans="2:7" x14ac:dyDescent="0.25">
      <c r="B1" s="6"/>
      <c r="C1" s="6"/>
      <c r="D1" s="6"/>
      <c r="E1" s="6"/>
      <c r="F1" s="1"/>
      <c r="G1" s="2"/>
    </row>
    <row r="2" spans="2:7" x14ac:dyDescent="0.25">
      <c r="B2" s="6"/>
      <c r="C2" s="6"/>
      <c r="D2" s="6"/>
      <c r="E2" s="6"/>
    </row>
    <row r="3" spans="2:7" x14ac:dyDescent="0.25">
      <c r="B3" s="6"/>
      <c r="C3" s="6"/>
      <c r="D3" s="6"/>
      <c r="E3" s="6"/>
    </row>
    <row r="4" spans="2:7" x14ac:dyDescent="0.25">
      <c r="B4" s="6"/>
      <c r="C4" s="6"/>
      <c r="D4" s="6"/>
      <c r="E4" s="6"/>
    </row>
    <row r="5" spans="2:7" x14ac:dyDescent="0.25">
      <c r="B5" s="6"/>
      <c r="C5" s="6"/>
      <c r="D5" s="6"/>
      <c r="E5" s="6"/>
    </row>
    <row r="6" spans="2:7" ht="16.5" customHeight="1" x14ac:dyDescent="0.25">
      <c r="B6" s="6"/>
      <c r="C6" s="6"/>
      <c r="D6" s="6"/>
      <c r="E6" s="6"/>
    </row>
    <row r="7" spans="2:7" ht="15.75" x14ac:dyDescent="0.25">
      <c r="B7" s="259" t="s">
        <v>0</v>
      </c>
      <c r="C7" s="259"/>
      <c r="D7" s="259"/>
      <c r="E7" s="259"/>
      <c r="F7" s="3"/>
    </row>
    <row r="8" spans="2:7" ht="15" customHeight="1" x14ac:dyDescent="0.25">
      <c r="B8" s="260" t="s">
        <v>1</v>
      </c>
      <c r="C8" s="260"/>
      <c r="D8" s="260"/>
      <c r="E8" s="260"/>
      <c r="F8" s="4"/>
    </row>
    <row r="9" spans="2:7" ht="15" customHeight="1" x14ac:dyDescent="0.25">
      <c r="B9" s="260" t="s">
        <v>2</v>
      </c>
      <c r="C9" s="260"/>
      <c r="D9" s="260"/>
      <c r="E9" s="260"/>
      <c r="F9" s="4"/>
    </row>
    <row r="10" spans="2:7" ht="15.75" x14ac:dyDescent="0.25">
      <c r="B10" s="260" t="s">
        <v>153</v>
      </c>
      <c r="C10" s="260"/>
      <c r="D10" s="260"/>
      <c r="E10" s="260"/>
      <c r="F10" s="4"/>
    </row>
    <row r="11" spans="2:7" ht="15.75" x14ac:dyDescent="0.25">
      <c r="B11" s="65" t="s">
        <v>3</v>
      </c>
      <c r="C11" s="66" t="s">
        <v>4</v>
      </c>
      <c r="D11" s="66" t="s">
        <v>5</v>
      </c>
      <c r="E11" s="67" t="s">
        <v>6</v>
      </c>
    </row>
    <row r="12" spans="2:7" x14ac:dyDescent="0.25">
      <c r="B12" s="5" t="s">
        <v>7</v>
      </c>
      <c r="C12" s="21">
        <f>D12+E12</f>
        <v>375</v>
      </c>
      <c r="D12" s="43">
        <v>153</v>
      </c>
      <c r="E12" s="44">
        <v>222</v>
      </c>
    </row>
    <row r="13" spans="2:7" x14ac:dyDescent="0.25">
      <c r="B13" s="261" t="s">
        <v>8</v>
      </c>
      <c r="C13" s="261"/>
      <c r="D13" s="261"/>
      <c r="E13" s="261"/>
      <c r="F13" s="7"/>
      <c r="G13" s="6"/>
    </row>
    <row r="24" spans="2:4" x14ac:dyDescent="0.25">
      <c r="B24" s="8"/>
      <c r="C24" s="9"/>
      <c r="D24" s="9"/>
    </row>
    <row r="32" spans="2:4" x14ac:dyDescent="0.25">
      <c r="B32" s="10" t="s">
        <v>8</v>
      </c>
    </row>
  </sheetData>
  <mergeCells count="5">
    <mergeCell ref="B7:E7"/>
    <mergeCell ref="B8:E8"/>
    <mergeCell ref="B9:E9"/>
    <mergeCell ref="B10:E10"/>
    <mergeCell ref="B13:E13"/>
  </mergeCells>
  <printOptions horizontalCentered="1"/>
  <pageMargins left="0.19685039370078741" right="0.19685039370078741" top="0.15748031496062992" bottom="0.15748031496062992" header="0.31496062992125984" footer="0.31496062992125984"/>
  <pageSetup scale="10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2BDAF-4F72-4E2A-AD9D-669FD39B108C}">
  <dimension ref="B1:I36"/>
  <sheetViews>
    <sheetView showGridLines="0" view="pageBreakPreview" zoomScale="80" zoomScaleNormal="80" zoomScaleSheetLayoutView="80" workbookViewId="0">
      <selection sqref="A1:G36"/>
    </sheetView>
  </sheetViews>
  <sheetFormatPr baseColWidth="10" defaultRowHeight="15" x14ac:dyDescent="0.25"/>
  <cols>
    <col min="1" max="1" width="1.5703125" customWidth="1"/>
    <col min="2" max="2" width="25.140625" customWidth="1"/>
    <col min="3" max="3" width="32.140625" customWidth="1"/>
    <col min="4" max="4" width="30" customWidth="1"/>
    <col min="5" max="5" width="27" customWidth="1"/>
    <col min="6" max="6" width="3.140625" customWidth="1"/>
  </cols>
  <sheetData>
    <row r="1" spans="2:9" x14ac:dyDescent="0.25">
      <c r="G1" s="1"/>
    </row>
    <row r="2" spans="2:9" x14ac:dyDescent="0.25">
      <c r="G2" s="2"/>
    </row>
    <row r="7" spans="2:9" ht="15.75" x14ac:dyDescent="0.25">
      <c r="B7" s="262" t="s">
        <v>19</v>
      </c>
      <c r="C7" s="262"/>
      <c r="D7" s="262"/>
      <c r="E7" s="262"/>
      <c r="F7" s="195"/>
      <c r="G7" s="3"/>
    </row>
    <row r="8" spans="2:9" ht="15" customHeight="1" x14ac:dyDescent="0.25">
      <c r="B8" s="262" t="s">
        <v>10</v>
      </c>
      <c r="C8" s="262"/>
      <c r="D8" s="262"/>
      <c r="E8" s="262"/>
      <c r="F8" s="18"/>
    </row>
    <row r="9" spans="2:9" ht="15" customHeight="1" x14ac:dyDescent="0.25">
      <c r="B9" s="262" t="s">
        <v>20</v>
      </c>
      <c r="C9" s="262"/>
      <c r="D9" s="262"/>
      <c r="E9" s="262"/>
      <c r="F9" s="19"/>
    </row>
    <row r="10" spans="2:9" ht="15.75" x14ac:dyDescent="0.25">
      <c r="B10" s="262" t="s">
        <v>154</v>
      </c>
      <c r="C10" s="262"/>
      <c r="D10" s="262"/>
      <c r="E10" s="262"/>
      <c r="F10" s="19"/>
      <c r="I10" s="11"/>
    </row>
    <row r="11" spans="2:9" ht="15.75" x14ac:dyDescent="0.25">
      <c r="B11" s="68" t="s">
        <v>12</v>
      </c>
      <c r="C11" s="69" t="s">
        <v>4</v>
      </c>
      <c r="D11" s="69" t="s">
        <v>5</v>
      </c>
      <c r="E11" s="70" t="s">
        <v>6</v>
      </c>
      <c r="F11" s="71" t="s">
        <v>5</v>
      </c>
      <c r="G11" s="20"/>
    </row>
    <row r="12" spans="2:9" x14ac:dyDescent="0.25">
      <c r="B12" s="72" t="s">
        <v>21</v>
      </c>
      <c r="C12" s="73">
        <f>+SUM(D12,E12)</f>
        <v>375</v>
      </c>
      <c r="D12" s="73">
        <f>SUM(D14:D18)</f>
        <v>153</v>
      </c>
      <c r="E12" s="74">
        <f>SUM(E14:E18)</f>
        <v>222</v>
      </c>
      <c r="F12" s="55">
        <f>SUM(F14:F18)</f>
        <v>-153</v>
      </c>
      <c r="G12" s="20"/>
      <c r="I12" s="11"/>
    </row>
    <row r="13" spans="2:9" x14ac:dyDescent="0.25">
      <c r="B13" s="75" t="s">
        <v>22</v>
      </c>
      <c r="C13" s="76">
        <v>39</v>
      </c>
      <c r="D13" s="76">
        <v>43</v>
      </c>
      <c r="E13" s="77">
        <v>37.636363636363633</v>
      </c>
      <c r="F13" s="56" t="s">
        <v>23</v>
      </c>
      <c r="G13" s="20"/>
      <c r="I13" s="11"/>
    </row>
    <row r="14" spans="2:9" x14ac:dyDescent="0.25">
      <c r="B14" s="5" t="s">
        <v>14</v>
      </c>
      <c r="C14" s="21">
        <f>+SUM(D14,E14)</f>
        <v>25</v>
      </c>
      <c r="D14" s="43">
        <v>10</v>
      </c>
      <c r="E14" s="44">
        <v>15</v>
      </c>
      <c r="F14" s="57">
        <f>-D14</f>
        <v>-10</v>
      </c>
      <c r="G14" s="20"/>
      <c r="I14" s="11"/>
    </row>
    <row r="15" spans="2:9" x14ac:dyDescent="0.25">
      <c r="B15" s="5" t="s">
        <v>15</v>
      </c>
      <c r="C15" s="21">
        <f>+SUM(D15,E15)</f>
        <v>130</v>
      </c>
      <c r="D15" s="43">
        <v>46</v>
      </c>
      <c r="E15" s="44">
        <v>84</v>
      </c>
      <c r="F15" s="57">
        <f t="shared" ref="F15:F18" si="0">-D15</f>
        <v>-46</v>
      </c>
      <c r="G15" s="20"/>
      <c r="I15" s="11"/>
    </row>
    <row r="16" spans="2:9" x14ac:dyDescent="0.25">
      <c r="B16" s="5" t="s">
        <v>16</v>
      </c>
      <c r="C16" s="21">
        <f t="shared" ref="C16:C18" si="1">+SUM(D16,E16)</f>
        <v>116</v>
      </c>
      <c r="D16" s="43">
        <v>41</v>
      </c>
      <c r="E16" s="44">
        <v>75</v>
      </c>
      <c r="F16" s="57">
        <f t="shared" si="0"/>
        <v>-41</v>
      </c>
      <c r="G16" s="20"/>
      <c r="I16" s="11"/>
    </row>
    <row r="17" spans="2:9" x14ac:dyDescent="0.25">
      <c r="B17" s="5" t="s">
        <v>17</v>
      </c>
      <c r="C17" s="21">
        <f t="shared" si="1"/>
        <v>57</v>
      </c>
      <c r="D17" s="43">
        <v>28</v>
      </c>
      <c r="E17" s="44">
        <v>29</v>
      </c>
      <c r="F17" s="57">
        <f t="shared" si="0"/>
        <v>-28</v>
      </c>
      <c r="G17" s="20"/>
      <c r="I17" s="11"/>
    </row>
    <row r="18" spans="2:9" x14ac:dyDescent="0.25">
      <c r="B18" s="13" t="s">
        <v>18</v>
      </c>
      <c r="C18" s="58">
        <f t="shared" si="1"/>
        <v>47</v>
      </c>
      <c r="D18" s="45">
        <v>28</v>
      </c>
      <c r="E18" s="46">
        <v>19</v>
      </c>
      <c r="F18" s="57">
        <f t="shared" si="0"/>
        <v>-28</v>
      </c>
      <c r="G18" s="20"/>
      <c r="I18" s="11"/>
    </row>
    <row r="19" spans="2:9" x14ac:dyDescent="0.25">
      <c r="B19" s="261" t="s">
        <v>8</v>
      </c>
      <c r="C19" s="261"/>
      <c r="D19" s="261"/>
      <c r="E19" s="261"/>
      <c r="F19" s="22"/>
    </row>
    <row r="20" spans="2:9" x14ac:dyDescent="0.25">
      <c r="F20" s="23"/>
    </row>
    <row r="36" spans="3:3" x14ac:dyDescent="0.25">
      <c r="C36" s="10" t="s">
        <v>8</v>
      </c>
    </row>
  </sheetData>
  <mergeCells count="5">
    <mergeCell ref="B7:E7"/>
    <mergeCell ref="B8:E8"/>
    <mergeCell ref="B9:E9"/>
    <mergeCell ref="B10:E10"/>
    <mergeCell ref="B19:E19"/>
  </mergeCells>
  <printOptions horizontalCentered="1"/>
  <pageMargins left="0.11811023622047245" right="0.11811023622047245" top="0.74803149606299213" bottom="0.15748031496062992" header="0.31496062992125984" footer="0.31496062992125984"/>
  <pageSetup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4C89D-5D5A-4A31-BFC3-A109D949BB61}">
  <dimension ref="B1:K44"/>
  <sheetViews>
    <sheetView showGridLines="0" view="pageBreakPreview" zoomScale="70" zoomScaleNormal="70" zoomScaleSheetLayoutView="70" workbookViewId="0">
      <selection sqref="A1:F36"/>
    </sheetView>
  </sheetViews>
  <sheetFormatPr baseColWidth="10" defaultRowHeight="15" x14ac:dyDescent="0.25"/>
  <cols>
    <col min="1" max="1" width="1.42578125" customWidth="1"/>
    <col min="2" max="2" width="23.7109375" customWidth="1"/>
    <col min="3" max="3" width="24.5703125" customWidth="1"/>
    <col min="4" max="4" width="28.42578125" customWidth="1"/>
    <col min="5" max="5" width="30.140625" customWidth="1"/>
    <col min="6" max="6" width="12.42578125" customWidth="1"/>
    <col min="7" max="7" width="15" bestFit="1" customWidth="1"/>
    <col min="8" max="8" width="14.5703125" customWidth="1"/>
    <col min="11" max="11" width="11.85546875" customWidth="1"/>
  </cols>
  <sheetData>
    <row r="1" spans="2:11" x14ac:dyDescent="0.25">
      <c r="F1" s="1"/>
    </row>
    <row r="2" spans="2:11" x14ac:dyDescent="0.25">
      <c r="F2" s="1"/>
    </row>
    <row r="3" spans="2:11" x14ac:dyDescent="0.25">
      <c r="F3" s="1"/>
    </row>
    <row r="4" spans="2:11" x14ac:dyDescent="0.25">
      <c r="F4" s="1"/>
    </row>
    <row r="5" spans="2:11" x14ac:dyDescent="0.25">
      <c r="F5" s="1"/>
    </row>
    <row r="7" spans="2:11" ht="15.75" x14ac:dyDescent="0.25">
      <c r="B7" s="262" t="s">
        <v>9</v>
      </c>
      <c r="C7" s="262"/>
      <c r="D7" s="262"/>
      <c r="E7" s="262"/>
    </row>
    <row r="8" spans="2:11" ht="15.75" x14ac:dyDescent="0.25">
      <c r="B8" s="262" t="s">
        <v>10</v>
      </c>
      <c r="C8" s="262"/>
      <c r="D8" s="262"/>
      <c r="E8" s="262"/>
    </row>
    <row r="9" spans="2:11" ht="15.75" x14ac:dyDescent="0.25">
      <c r="B9" s="262" t="s">
        <v>11</v>
      </c>
      <c r="C9" s="262"/>
      <c r="D9" s="262"/>
      <c r="E9" s="262"/>
    </row>
    <row r="10" spans="2:11" ht="15.75" x14ac:dyDescent="0.25">
      <c r="B10" s="262" t="s">
        <v>154</v>
      </c>
      <c r="C10" s="262"/>
      <c r="D10" s="262"/>
      <c r="E10" s="262"/>
    </row>
    <row r="11" spans="2:11" ht="15.75" x14ac:dyDescent="0.25">
      <c r="B11" s="68" t="s">
        <v>12</v>
      </c>
      <c r="C11" s="69" t="s">
        <v>4</v>
      </c>
      <c r="D11" s="69" t="s">
        <v>5</v>
      </c>
      <c r="E11" s="70" t="s">
        <v>6</v>
      </c>
    </row>
    <row r="12" spans="2:11" x14ac:dyDescent="0.25">
      <c r="B12" s="75" t="s">
        <v>13</v>
      </c>
      <c r="C12" s="76">
        <v>81907.41813333334</v>
      </c>
      <c r="D12" s="76">
        <v>89714.065359477128</v>
      </c>
      <c r="E12" s="76">
        <v>76527.161261261266</v>
      </c>
      <c r="G12" s="11"/>
      <c r="H12" s="11"/>
      <c r="I12" s="11"/>
      <c r="K12" s="12"/>
    </row>
    <row r="13" spans="2:11" x14ac:dyDescent="0.25">
      <c r="B13" s="5" t="s">
        <v>14</v>
      </c>
      <c r="C13" s="43">
        <v>50400.56</v>
      </c>
      <c r="D13" s="43">
        <v>48421.4</v>
      </c>
      <c r="E13" s="44">
        <v>51720</v>
      </c>
      <c r="G13" s="11"/>
      <c r="H13" s="11"/>
      <c r="I13" s="11"/>
      <c r="K13" s="12"/>
    </row>
    <row r="14" spans="2:11" x14ac:dyDescent="0.25">
      <c r="B14" s="5" t="s">
        <v>15</v>
      </c>
      <c r="C14" s="43">
        <v>60865.615384615383</v>
      </c>
      <c r="D14" s="43">
        <v>68673.456521739135</v>
      </c>
      <c r="E14" s="44">
        <v>56589.892857142855</v>
      </c>
      <c r="G14" s="11"/>
      <c r="H14" s="11"/>
      <c r="I14" s="11"/>
      <c r="K14" s="12"/>
    </row>
    <row r="15" spans="2:11" x14ac:dyDescent="0.25">
      <c r="B15" s="5" t="s">
        <v>16</v>
      </c>
      <c r="C15" s="43">
        <v>77167.879310344826</v>
      </c>
      <c r="D15" s="43">
        <v>71878.121951219509</v>
      </c>
      <c r="E15" s="44">
        <v>80059.613333333327</v>
      </c>
      <c r="G15" s="11"/>
      <c r="H15" s="11"/>
      <c r="I15" s="11"/>
      <c r="K15" s="12"/>
    </row>
    <row r="16" spans="2:11" x14ac:dyDescent="0.25">
      <c r="B16" s="5" t="s">
        <v>17</v>
      </c>
      <c r="C16" s="43">
        <v>105905.43859649122</v>
      </c>
      <c r="D16" s="43">
        <v>110612.64285714286</v>
      </c>
      <c r="E16" s="44">
        <v>101360.55172413793</v>
      </c>
      <c r="G16" s="11"/>
      <c r="H16" s="11"/>
      <c r="I16" s="11"/>
      <c r="K16" s="12"/>
    </row>
    <row r="17" spans="2:11" x14ac:dyDescent="0.25">
      <c r="B17" s="13" t="s">
        <v>18</v>
      </c>
      <c r="C17" s="43">
        <v>139460.71914893616</v>
      </c>
      <c r="D17" s="45">
        <v>144246.5</v>
      </c>
      <c r="E17" s="46">
        <v>132407.9894736842</v>
      </c>
      <c r="F17" s="14"/>
      <c r="G17" s="11"/>
      <c r="H17" s="11"/>
      <c r="I17" s="11"/>
      <c r="K17" s="12"/>
    </row>
    <row r="18" spans="2:11" x14ac:dyDescent="0.25">
      <c r="B18" s="264" t="s">
        <v>8</v>
      </c>
      <c r="C18" s="264"/>
      <c r="D18" s="264"/>
      <c r="E18" s="264"/>
      <c r="F18" s="15"/>
      <c r="G18" s="15"/>
      <c r="H18" s="15"/>
    </row>
    <row r="19" spans="2:11" ht="17.25" customHeight="1" x14ac:dyDescent="0.25"/>
    <row r="36" spans="2:6" x14ac:dyDescent="0.25">
      <c r="B36" s="263" t="s">
        <v>8</v>
      </c>
      <c r="C36" s="263"/>
      <c r="D36" s="263"/>
      <c r="E36" s="263"/>
      <c r="F36" s="16"/>
    </row>
    <row r="44" spans="2:6" x14ac:dyDescent="0.25">
      <c r="B44" s="47"/>
    </row>
  </sheetData>
  <mergeCells count="6">
    <mergeCell ref="B36:E36"/>
    <mergeCell ref="B7:E7"/>
    <mergeCell ref="B8:E8"/>
    <mergeCell ref="B9:E9"/>
    <mergeCell ref="B10:E10"/>
    <mergeCell ref="B18:E18"/>
  </mergeCells>
  <printOptions horizontalCentered="1"/>
  <pageMargins left="0.15748031496062992" right="0.15748031496062992" top="0.74803149606299213" bottom="0.15748031496062992" header="0.31496062992125984" footer="0.31496062992125984"/>
  <pageSetup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18C6-3A1E-482C-8E97-A58222066198}">
  <dimension ref="B1:L48"/>
  <sheetViews>
    <sheetView showGridLines="0" view="pageBreakPreview" zoomScaleNormal="100" zoomScaleSheetLayoutView="100" workbookViewId="0">
      <selection activeCell="F5" sqref="F5"/>
    </sheetView>
  </sheetViews>
  <sheetFormatPr baseColWidth="10" defaultRowHeight="15.75" x14ac:dyDescent="0.3"/>
  <cols>
    <col min="1" max="1" width="0.7109375" style="199" customWidth="1"/>
    <col min="2" max="2" width="15.28515625" style="199" customWidth="1"/>
    <col min="3" max="3" width="15" style="199" customWidth="1"/>
    <col min="4" max="4" width="28.7109375" style="199" customWidth="1"/>
    <col min="5" max="5" width="27.28515625" style="199" bestFit="1" customWidth="1"/>
    <col min="6" max="6" width="19.28515625" style="199" customWidth="1"/>
    <col min="7" max="7" width="8.85546875" style="199" customWidth="1"/>
    <col min="8" max="12" width="13.28515625" style="199" bestFit="1" customWidth="1"/>
    <col min="13" max="13" width="8" style="199" bestFit="1" customWidth="1"/>
    <col min="14" max="16384" width="11.42578125" style="199"/>
  </cols>
  <sheetData>
    <row r="1" spans="2:12" ht="3.75" customHeight="1" x14ac:dyDescent="0.3"/>
    <row r="2" spans="2:12" x14ac:dyDescent="0.3">
      <c r="B2" s="200"/>
      <c r="C2" s="200"/>
      <c r="D2" s="200"/>
      <c r="E2" s="200"/>
      <c r="F2" s="200"/>
      <c r="G2" s="201"/>
    </row>
    <row r="3" spans="2:12" x14ac:dyDescent="0.3">
      <c r="B3" s="200"/>
      <c r="C3" s="200"/>
      <c r="D3" s="200"/>
      <c r="E3" s="200"/>
      <c r="F3" s="200"/>
      <c r="G3" s="202"/>
    </row>
    <row r="4" spans="2:12" x14ac:dyDescent="0.3">
      <c r="B4" s="200"/>
      <c r="C4" s="200"/>
      <c r="D4" s="200"/>
      <c r="E4" s="200"/>
      <c r="F4" s="200"/>
      <c r="G4" s="202"/>
    </row>
    <row r="5" spans="2:12" x14ac:dyDescent="0.3">
      <c r="B5" s="200"/>
      <c r="C5" s="200"/>
      <c r="D5" s="200"/>
      <c r="E5" s="200"/>
      <c r="F5" s="200"/>
      <c r="G5" s="202"/>
    </row>
    <row r="6" spans="2:12" x14ac:dyDescent="0.3">
      <c r="B6" s="200"/>
      <c r="C6" s="200"/>
      <c r="D6" s="200"/>
      <c r="E6" s="200"/>
      <c r="F6" s="200"/>
    </row>
    <row r="7" spans="2:12" ht="16.5" x14ac:dyDescent="0.3">
      <c r="B7" s="265" t="s">
        <v>88</v>
      </c>
      <c r="C7" s="265"/>
      <c r="D7" s="265"/>
      <c r="E7" s="265"/>
      <c r="F7" s="265"/>
    </row>
    <row r="8" spans="2:12" ht="16.5" x14ac:dyDescent="0.3">
      <c r="B8" s="266" t="s">
        <v>10</v>
      </c>
      <c r="C8" s="266"/>
      <c r="D8" s="266"/>
      <c r="E8" s="266"/>
      <c r="F8" s="266"/>
    </row>
    <row r="9" spans="2:12" ht="16.5" x14ac:dyDescent="0.3">
      <c r="B9" s="266" t="s">
        <v>31</v>
      </c>
      <c r="C9" s="266"/>
      <c r="D9" s="266"/>
      <c r="E9" s="266"/>
      <c r="F9" s="266"/>
    </row>
    <row r="10" spans="2:12" ht="16.5" x14ac:dyDescent="0.3">
      <c r="B10" s="266" t="s">
        <v>158</v>
      </c>
      <c r="C10" s="266"/>
      <c r="D10" s="266"/>
      <c r="E10" s="266"/>
      <c r="F10" s="266"/>
    </row>
    <row r="11" spans="2:12" ht="45.75" customHeight="1" x14ac:dyDescent="0.3">
      <c r="B11" s="203" t="s">
        <v>89</v>
      </c>
      <c r="C11" s="204" t="s">
        <v>21</v>
      </c>
      <c r="D11" s="205" t="s">
        <v>90</v>
      </c>
      <c r="E11" s="205" t="s">
        <v>91</v>
      </c>
      <c r="F11" s="206" t="s">
        <v>131</v>
      </c>
    </row>
    <row r="12" spans="2:12" x14ac:dyDescent="0.3">
      <c r="B12" s="90" t="s">
        <v>92</v>
      </c>
      <c r="C12" s="207">
        <f>SUM(C13:C14)</f>
        <v>177595265.05000001</v>
      </c>
      <c r="D12" s="208">
        <f>SUM(D13:D14)</f>
        <v>104990264.31999999</v>
      </c>
      <c r="E12" s="208">
        <f>SUM(E13:E14)</f>
        <v>67002887.990000002</v>
      </c>
      <c r="F12" s="209">
        <f>SUM(F13:F14)</f>
        <v>5602112.7400000002</v>
      </c>
      <c r="H12" s="210"/>
      <c r="I12" s="210"/>
      <c r="J12" s="210"/>
      <c r="K12" s="210"/>
      <c r="L12" s="210"/>
    </row>
    <row r="13" spans="2:12" x14ac:dyDescent="0.3">
      <c r="B13" s="211" t="s">
        <v>93</v>
      </c>
      <c r="C13" s="212">
        <f>+SUM(D13:F13)</f>
        <v>88910663.700000003</v>
      </c>
      <c r="D13" s="213">
        <v>52444362.5</v>
      </c>
      <c r="E13" s="214">
        <v>33510358.460000001</v>
      </c>
      <c r="F13" s="215">
        <v>2955942.74</v>
      </c>
      <c r="I13" s="210"/>
    </row>
    <row r="14" spans="2:12" x14ac:dyDescent="0.3">
      <c r="B14" s="216" t="s">
        <v>94</v>
      </c>
      <c r="C14" s="217">
        <f t="shared" ref="C14" si="0">+SUM(D14:F14)</f>
        <v>88684601.349999994</v>
      </c>
      <c r="D14" s="218">
        <v>52545901.82</v>
      </c>
      <c r="E14" s="82">
        <v>33492529.530000001</v>
      </c>
      <c r="F14" s="219">
        <v>2646170</v>
      </c>
      <c r="I14" s="210"/>
    </row>
    <row r="15" spans="2:12" x14ac:dyDescent="0.3">
      <c r="B15" s="220" t="s">
        <v>168</v>
      </c>
    </row>
    <row r="16" spans="2:12" x14ac:dyDescent="0.3">
      <c r="B16" s="220" t="s">
        <v>95</v>
      </c>
    </row>
    <row r="36" spans="2:10" x14ac:dyDescent="0.3">
      <c r="C36" s="221" t="s">
        <v>95</v>
      </c>
    </row>
    <row r="38" spans="2:10" ht="15" customHeight="1" x14ac:dyDescent="0.3"/>
    <row r="40" spans="2:10" x14ac:dyDescent="0.3">
      <c r="B40" s="222"/>
    </row>
    <row r="41" spans="2:10" ht="30.75" customHeight="1" x14ac:dyDescent="0.3"/>
    <row r="42" spans="2:10" ht="30" customHeight="1" x14ac:dyDescent="0.3">
      <c r="G42" s="223"/>
      <c r="H42" s="223"/>
      <c r="I42" s="223"/>
      <c r="J42" s="224"/>
    </row>
    <row r="43" spans="2:10" ht="16.5" customHeight="1" x14ac:dyDescent="0.3">
      <c r="G43" s="200"/>
      <c r="H43" s="200"/>
      <c r="I43" s="200"/>
      <c r="J43" s="200"/>
    </row>
    <row r="44" spans="2:10" x14ac:dyDescent="0.3">
      <c r="G44" s="200"/>
      <c r="H44" s="200"/>
      <c r="I44" s="200"/>
      <c r="J44" s="200"/>
    </row>
    <row r="45" spans="2:10" x14ac:dyDescent="0.3">
      <c r="G45" s="200"/>
      <c r="H45" s="200"/>
      <c r="I45" s="200"/>
      <c r="J45" s="200"/>
    </row>
    <row r="46" spans="2:10" x14ac:dyDescent="0.3">
      <c r="G46" s="200"/>
      <c r="H46" s="200"/>
      <c r="I46" s="200"/>
      <c r="J46" s="200"/>
    </row>
    <row r="47" spans="2:10" x14ac:dyDescent="0.3">
      <c r="D47" s="200"/>
      <c r="E47" s="200"/>
      <c r="F47" s="200"/>
      <c r="G47" s="200"/>
      <c r="H47" s="200"/>
      <c r="I47" s="200"/>
      <c r="J47" s="200"/>
    </row>
    <row r="48" spans="2:10" x14ac:dyDescent="0.3">
      <c r="B48" s="200"/>
      <c r="C48" s="200"/>
      <c r="D48" s="200"/>
      <c r="E48" s="200"/>
      <c r="F48" s="200"/>
    </row>
  </sheetData>
  <mergeCells count="4">
    <mergeCell ref="B7:F7"/>
    <mergeCell ref="B8:F8"/>
    <mergeCell ref="B9:F9"/>
    <mergeCell ref="B10:F10"/>
  </mergeCells>
  <printOptions horizontalCentered="1"/>
  <pageMargins left="0.11811023622047245" right="0.11811023622047245" top="0.15748031496062992" bottom="0.15748031496062992" header="0.31496062992125984" footer="0.31496062992125984"/>
  <pageSetup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8A39D-88A7-42A9-B70B-39786E33DB0E}">
  <dimension ref="A1:S35"/>
  <sheetViews>
    <sheetView showGridLines="0" view="pageBreakPreview" topLeftCell="A4" zoomScaleNormal="100" zoomScaleSheetLayoutView="100" workbookViewId="0">
      <selection activeCell="A15" sqref="A15:XFD15"/>
    </sheetView>
  </sheetViews>
  <sheetFormatPr baseColWidth="10" defaultRowHeight="15" x14ac:dyDescent="0.25"/>
  <cols>
    <col min="1" max="1" width="0.7109375" customWidth="1"/>
    <col min="2" max="2" width="21.5703125" customWidth="1"/>
    <col min="3" max="3" width="21.85546875" customWidth="1"/>
    <col min="4" max="4" width="28.7109375" customWidth="1"/>
    <col min="5" max="5" width="19.5703125" customWidth="1"/>
    <col min="6" max="6" width="6.7109375" style="20" customWidth="1"/>
    <col min="7" max="7" width="1.5703125" style="20" customWidth="1"/>
    <col min="8" max="8" width="6" style="20" bestFit="1" customWidth="1"/>
    <col min="9" max="9" width="12.5703125" bestFit="1" customWidth="1"/>
    <col min="11" max="11" width="13.5703125" bestFit="1" customWidth="1"/>
  </cols>
  <sheetData>
    <row r="1" spans="1:19" ht="16.5" customHeight="1" x14ac:dyDescent="0.25"/>
    <row r="2" spans="1:19" x14ac:dyDescent="0.25">
      <c r="B2" s="6"/>
      <c r="C2" s="6"/>
      <c r="D2" s="6"/>
      <c r="E2" s="6"/>
      <c r="F2" s="32"/>
    </row>
    <row r="3" spans="1:19" x14ac:dyDescent="0.25">
      <c r="B3" s="6"/>
      <c r="C3" s="6"/>
      <c r="D3" s="6"/>
      <c r="E3" s="6"/>
      <c r="F3" s="32"/>
    </row>
    <row r="4" spans="1:19" x14ac:dyDescent="0.25">
      <c r="A4" s="31"/>
      <c r="B4" s="6"/>
      <c r="C4" s="6"/>
      <c r="D4" s="6"/>
      <c r="E4" s="6"/>
    </row>
    <row r="5" spans="1:19" s="31" customFormat="1" x14ac:dyDescent="0.25">
      <c r="B5" s="33"/>
      <c r="C5" s="33"/>
      <c r="D5" s="33"/>
      <c r="E5" s="33"/>
      <c r="F5" s="34"/>
      <c r="G5" s="34"/>
      <c r="H5" s="34"/>
    </row>
    <row r="6" spans="1:19" s="31" customFormat="1" x14ac:dyDescent="0.25">
      <c r="B6" s="33"/>
      <c r="C6" s="33"/>
      <c r="D6" s="33"/>
      <c r="E6" s="33"/>
      <c r="F6" s="34"/>
      <c r="G6" s="34"/>
      <c r="H6" s="34"/>
    </row>
    <row r="7" spans="1:19" s="31" customFormat="1" ht="15.75" x14ac:dyDescent="0.25">
      <c r="B7" s="259" t="s">
        <v>96</v>
      </c>
      <c r="C7" s="259"/>
      <c r="D7" s="259"/>
      <c r="E7" s="259"/>
      <c r="G7" s="34"/>
      <c r="H7" s="34"/>
    </row>
    <row r="8" spans="1:19" s="31" customFormat="1" ht="15" customHeight="1" x14ac:dyDescent="0.25">
      <c r="B8" s="259" t="s">
        <v>10</v>
      </c>
      <c r="C8" s="259"/>
      <c r="D8" s="259"/>
      <c r="E8" s="259"/>
      <c r="F8" s="34"/>
      <c r="G8" s="34"/>
      <c r="H8" s="34"/>
    </row>
    <row r="9" spans="1:19" s="31" customFormat="1" ht="15.75" x14ac:dyDescent="0.25">
      <c r="B9" s="259" t="s">
        <v>33</v>
      </c>
      <c r="C9" s="259"/>
      <c r="D9" s="259"/>
      <c r="E9" s="259"/>
      <c r="F9" s="34"/>
      <c r="G9" s="34"/>
      <c r="H9" s="34"/>
    </row>
    <row r="10" spans="1:19" s="31" customFormat="1" ht="15.75" x14ac:dyDescent="0.25">
      <c r="B10" s="259" t="s">
        <v>155</v>
      </c>
      <c r="C10" s="259"/>
      <c r="D10" s="259"/>
      <c r="E10" s="259"/>
      <c r="F10" s="34"/>
      <c r="G10" s="34"/>
      <c r="H10" s="34"/>
    </row>
    <row r="11" spans="1:19" s="31" customFormat="1" ht="25.5" customHeight="1" x14ac:dyDescent="0.25">
      <c r="B11" s="68" t="s">
        <v>50</v>
      </c>
      <c r="C11" s="69" t="s">
        <v>156</v>
      </c>
      <c r="D11" s="69" t="s">
        <v>157</v>
      </c>
      <c r="E11" s="70" t="s">
        <v>97</v>
      </c>
      <c r="F11" s="35"/>
      <c r="G11" s="35"/>
      <c r="H11" s="34"/>
      <c r="R11" s="36"/>
      <c r="S11" s="37"/>
    </row>
    <row r="12" spans="1:19" s="31" customFormat="1" x14ac:dyDescent="0.25">
      <c r="B12" s="72" t="s">
        <v>92</v>
      </c>
      <c r="C12" s="73">
        <f>SUM(C13:C14)</f>
        <v>152853186.48000002</v>
      </c>
      <c r="D12" s="73">
        <f>SUM(D13:D14)</f>
        <v>177595265.05000001</v>
      </c>
      <c r="E12" s="79">
        <f>(D12-C12)/C12</f>
        <v>0.16186825502154223</v>
      </c>
      <c r="F12" s="35"/>
      <c r="G12" s="35"/>
      <c r="H12" s="34"/>
      <c r="J12" s="50"/>
      <c r="R12" s="36"/>
      <c r="S12" s="37"/>
    </row>
    <row r="13" spans="1:19" s="31" customFormat="1" x14ac:dyDescent="0.25">
      <c r="B13" s="51" t="s">
        <v>93</v>
      </c>
      <c r="C13" s="52">
        <v>76222109.480000004</v>
      </c>
      <c r="D13" s="52">
        <v>88910663.700000003</v>
      </c>
      <c r="E13" s="61">
        <f t="shared" ref="E13:E14" si="0">(D13-C13)/C13</f>
        <v>0.16646815873456455</v>
      </c>
      <c r="F13" s="35">
        <f>C13/1000000</f>
        <v>76.22210948</v>
      </c>
      <c r="G13" s="35">
        <f>D13/1000000</f>
        <v>88.910663700000001</v>
      </c>
      <c r="H13" s="62"/>
      <c r="J13" s="50"/>
      <c r="K13" s="50"/>
      <c r="L13" s="50"/>
      <c r="R13" s="36"/>
      <c r="S13" s="37"/>
    </row>
    <row r="14" spans="1:19" s="31" customFormat="1" x14ac:dyDescent="0.25">
      <c r="B14" s="53" t="s">
        <v>94</v>
      </c>
      <c r="C14" s="54">
        <v>76631077</v>
      </c>
      <c r="D14" s="54">
        <v>88684601.349999994</v>
      </c>
      <c r="E14" s="59">
        <f t="shared" si="0"/>
        <v>0.15729290024202575</v>
      </c>
      <c r="F14" s="35">
        <f t="shared" ref="F14:G14" si="1">C14/1000000</f>
        <v>76.631077000000005</v>
      </c>
      <c r="G14" s="35">
        <f t="shared" si="1"/>
        <v>88.684601349999994</v>
      </c>
      <c r="H14" s="62"/>
      <c r="J14" s="50"/>
      <c r="K14" s="50"/>
      <c r="R14" s="36"/>
      <c r="S14" s="37"/>
    </row>
    <row r="15" spans="1:19" s="199" customFormat="1" ht="15.75" x14ac:dyDescent="0.3">
      <c r="B15" s="220" t="s">
        <v>168</v>
      </c>
    </row>
    <row r="16" spans="1:19" s="31" customFormat="1" x14ac:dyDescent="0.25">
      <c r="B16" s="198" t="s">
        <v>95</v>
      </c>
      <c r="E16" s="34"/>
      <c r="F16" s="34"/>
      <c r="G16" s="34"/>
      <c r="H16" s="34"/>
    </row>
    <row r="17" spans="2:8" s="31" customFormat="1" x14ac:dyDescent="0.25">
      <c r="F17" s="34"/>
      <c r="G17" s="34"/>
      <c r="H17" s="34"/>
    </row>
    <row r="18" spans="2:8" s="31" customFormat="1" x14ac:dyDescent="0.25">
      <c r="F18" s="34"/>
      <c r="G18" s="34"/>
      <c r="H18" s="34"/>
    </row>
    <row r="19" spans="2:8" s="31" customFormat="1" x14ac:dyDescent="0.25">
      <c r="B19" s="38"/>
      <c r="F19" s="34"/>
      <c r="G19" s="34"/>
      <c r="H19" s="34"/>
    </row>
    <row r="35" spans="2:2" x14ac:dyDescent="0.25">
      <c r="B35" s="47" t="s">
        <v>95</v>
      </c>
    </row>
  </sheetData>
  <mergeCells count="4">
    <mergeCell ref="B7:E7"/>
    <mergeCell ref="B8:E8"/>
    <mergeCell ref="B9:E9"/>
    <mergeCell ref="B10:E10"/>
  </mergeCells>
  <printOptions horizontalCentered="1"/>
  <pageMargins left="0.15748031496062992" right="0.15748031496062992" top="0.39370078740157483" bottom="0.15748031496062992" header="0.31496062992125984" footer="0.31496062992125984"/>
  <pageSetup scale="85" orientation="landscape" r:id="rId1"/>
  <rowBreaks count="1" manualBreakCount="1">
    <brk id="38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AC55-4F3F-4066-B091-91C2F367011F}">
  <dimension ref="B1:W82"/>
  <sheetViews>
    <sheetView showGridLines="0" view="pageBreakPreview" zoomScaleNormal="100" zoomScaleSheetLayoutView="100" workbookViewId="0">
      <selection activeCell="C28" sqref="C28"/>
    </sheetView>
  </sheetViews>
  <sheetFormatPr baseColWidth="10" defaultRowHeight="14.25" x14ac:dyDescent="0.2"/>
  <cols>
    <col min="1" max="1" width="0.5703125" style="132" customWidth="1"/>
    <col min="2" max="2" width="47.140625" style="132" customWidth="1"/>
    <col min="3" max="3" width="26" style="132" customWidth="1"/>
    <col min="4" max="5" width="18.5703125" style="132" customWidth="1"/>
    <col min="6" max="6" width="18.7109375" style="132" customWidth="1"/>
    <col min="7" max="7" width="5.42578125" style="132" customWidth="1"/>
    <col min="8" max="8" width="3" style="132" customWidth="1"/>
    <col min="9" max="9" width="12.5703125" style="132" customWidth="1"/>
    <col min="10" max="10" width="14.140625" style="132" bestFit="1" customWidth="1"/>
    <col min="11" max="13" width="11.42578125" style="132"/>
    <col min="14" max="14" width="11.42578125" style="132" customWidth="1"/>
    <col min="15" max="15" width="12.5703125" style="132" customWidth="1"/>
    <col min="16" max="16" width="11.140625" style="132" customWidth="1"/>
    <col min="17" max="17" width="12" style="132" customWidth="1"/>
    <col min="18" max="18" width="18" style="133" customWidth="1"/>
    <col min="19" max="19" width="19.140625" style="133" customWidth="1"/>
    <col min="20" max="20" width="23.28515625" style="132" customWidth="1"/>
    <col min="21" max="16384" width="11.42578125" style="132"/>
  </cols>
  <sheetData>
    <row r="1" spans="2:22" ht="3.75" customHeight="1" x14ac:dyDescent="0.2"/>
    <row r="2" spans="2:22" x14ac:dyDescent="0.2">
      <c r="B2" s="134"/>
      <c r="C2" s="134"/>
      <c r="D2" s="134"/>
      <c r="E2" s="134"/>
      <c r="F2" s="134"/>
      <c r="G2" s="32"/>
      <c r="Q2" s="135"/>
      <c r="R2" s="136"/>
      <c r="S2" s="136"/>
      <c r="T2" s="135"/>
      <c r="U2" s="135"/>
      <c r="V2" s="135"/>
    </row>
    <row r="3" spans="2:22" x14ac:dyDescent="0.2">
      <c r="B3" s="134"/>
      <c r="C3" s="134"/>
      <c r="D3" s="134"/>
      <c r="E3" s="134"/>
      <c r="F3" s="134"/>
      <c r="G3" s="137"/>
      <c r="Q3" s="135"/>
      <c r="R3" s="136"/>
      <c r="S3" s="136"/>
      <c r="T3" s="135"/>
      <c r="U3" s="135"/>
      <c r="V3" s="135"/>
    </row>
    <row r="4" spans="2:22" x14ac:dyDescent="0.2">
      <c r="B4" s="134"/>
      <c r="C4" s="134"/>
      <c r="D4" s="134"/>
      <c r="E4" s="134"/>
      <c r="F4" s="134"/>
      <c r="G4" s="137"/>
      <c r="Q4" s="135"/>
      <c r="R4" s="136"/>
      <c r="S4" s="136"/>
      <c r="T4" s="135"/>
      <c r="U4" s="135"/>
      <c r="V4" s="135"/>
    </row>
    <row r="5" spans="2:22" x14ac:dyDescent="0.2">
      <c r="B5" s="134"/>
      <c r="C5" s="134"/>
      <c r="D5" s="134"/>
      <c r="E5" s="134"/>
      <c r="F5" s="134"/>
      <c r="G5" s="137"/>
      <c r="Q5" s="138"/>
      <c r="R5" s="139"/>
      <c r="S5" s="139"/>
      <c r="T5" s="138"/>
      <c r="U5" s="135"/>
      <c r="V5" s="135"/>
    </row>
    <row r="6" spans="2:22" x14ac:dyDescent="0.2">
      <c r="B6" s="134"/>
      <c r="C6" s="134"/>
      <c r="D6" s="134"/>
      <c r="E6" s="134"/>
      <c r="F6" s="134"/>
      <c r="Q6" s="138"/>
      <c r="R6" s="139"/>
      <c r="S6" s="139"/>
      <c r="T6" s="138"/>
      <c r="U6" s="135"/>
      <c r="V6" s="135"/>
    </row>
    <row r="7" spans="2:22" ht="15.75" x14ac:dyDescent="0.25">
      <c r="B7" s="259" t="s">
        <v>98</v>
      </c>
      <c r="C7" s="259"/>
      <c r="D7" s="259"/>
      <c r="E7" s="259"/>
      <c r="F7" s="259"/>
      <c r="Q7" s="138"/>
      <c r="R7" s="139"/>
      <c r="S7" s="139"/>
      <c r="T7" s="138"/>
      <c r="U7" s="135"/>
      <c r="V7" s="135"/>
    </row>
    <row r="8" spans="2:22" ht="15" customHeight="1" x14ac:dyDescent="0.25">
      <c r="B8" s="259" t="s">
        <v>10</v>
      </c>
      <c r="C8" s="259"/>
      <c r="D8" s="259"/>
      <c r="E8" s="259"/>
      <c r="F8" s="259"/>
      <c r="Q8" s="138"/>
      <c r="R8" s="139"/>
      <c r="S8" s="139"/>
      <c r="T8" s="138"/>
      <c r="U8" s="135"/>
      <c r="V8" s="135"/>
    </row>
    <row r="9" spans="2:22" ht="15.75" x14ac:dyDescent="0.25">
      <c r="B9" s="259" t="s">
        <v>35</v>
      </c>
      <c r="C9" s="259"/>
      <c r="D9" s="259"/>
      <c r="E9" s="259"/>
      <c r="F9" s="259"/>
      <c r="Q9" s="140"/>
      <c r="R9" s="141"/>
      <c r="S9" s="141"/>
      <c r="T9" s="142"/>
      <c r="U9" s="135"/>
      <c r="V9" s="135"/>
    </row>
    <row r="10" spans="2:22" ht="15.75" x14ac:dyDescent="0.25">
      <c r="B10" s="259" t="s">
        <v>159</v>
      </c>
      <c r="C10" s="259"/>
      <c r="D10" s="259"/>
      <c r="E10" s="259"/>
      <c r="F10" s="259"/>
      <c r="O10" s="143"/>
      <c r="P10" s="143"/>
      <c r="Q10" s="140"/>
      <c r="R10" s="141" t="s">
        <v>99</v>
      </c>
      <c r="S10" s="141" t="s">
        <v>100</v>
      </c>
      <c r="T10" s="142"/>
      <c r="U10" s="135"/>
      <c r="V10" s="135"/>
    </row>
    <row r="11" spans="2:22" ht="15.75" x14ac:dyDescent="0.2">
      <c r="B11" s="68" t="s">
        <v>101</v>
      </c>
      <c r="C11" s="69" t="s">
        <v>99</v>
      </c>
      <c r="D11" s="78" t="s">
        <v>100</v>
      </c>
      <c r="E11" s="78" t="s">
        <v>102</v>
      </c>
      <c r="F11" s="70" t="s">
        <v>103</v>
      </c>
      <c r="I11" s="144"/>
      <c r="J11" s="144"/>
      <c r="K11" s="144"/>
      <c r="L11" s="144"/>
      <c r="O11" s="143"/>
      <c r="P11" s="143"/>
      <c r="Q11" s="145"/>
      <c r="R11" s="141">
        <f>1-S11</f>
        <v>4.7190986927844292E-2</v>
      </c>
      <c r="S11" s="141">
        <f>D14/C14</f>
        <v>0.95280901307215571</v>
      </c>
      <c r="T11" s="146"/>
      <c r="U11" s="135"/>
      <c r="V11" s="135"/>
    </row>
    <row r="12" spans="2:22" ht="15" x14ac:dyDescent="0.2">
      <c r="B12" s="147" t="s">
        <v>104</v>
      </c>
      <c r="C12" s="148">
        <f>SUM(C13:C16)</f>
        <v>199208781</v>
      </c>
      <c r="D12" s="148">
        <f>SUM(D13:D16)</f>
        <v>193667694.65000001</v>
      </c>
      <c r="E12" s="148">
        <f>D12-C12</f>
        <v>-5541086.349999994</v>
      </c>
      <c r="F12" s="149">
        <f>D12/C12</f>
        <v>0.97218452759871066</v>
      </c>
      <c r="I12" s="144"/>
      <c r="J12" s="144"/>
      <c r="K12" s="144"/>
      <c r="L12" s="144"/>
      <c r="M12" s="144"/>
      <c r="N12" s="144"/>
      <c r="O12" s="143"/>
      <c r="P12" s="143"/>
      <c r="Q12" s="145"/>
      <c r="R12" s="141">
        <f>1-S12</f>
        <v>4.7761879529873097E-2</v>
      </c>
      <c r="S12" s="141">
        <f>D15/C15</f>
        <v>0.9522381204701269</v>
      </c>
      <c r="T12" s="146"/>
      <c r="U12" s="135"/>
      <c r="V12" s="135"/>
    </row>
    <row r="13" spans="2:22" x14ac:dyDescent="0.2">
      <c r="B13" s="5" t="s">
        <v>105</v>
      </c>
      <c r="C13" s="48">
        <v>16072429</v>
      </c>
      <c r="D13" s="48">
        <v>16072429</v>
      </c>
      <c r="E13" s="48">
        <f>D13-C13</f>
        <v>0</v>
      </c>
      <c r="F13" s="150">
        <f>D13/C13</f>
        <v>1</v>
      </c>
      <c r="I13" s="144"/>
      <c r="J13" s="151"/>
      <c r="K13" s="151"/>
      <c r="L13" s="151"/>
      <c r="O13" s="143"/>
      <c r="P13" s="143"/>
      <c r="Q13" s="145"/>
      <c r="R13" s="141">
        <f>1-S13</f>
        <v>-1.1692464094354378</v>
      </c>
      <c r="S13" s="141">
        <f>D16/C16</f>
        <v>2.1692464094354378</v>
      </c>
      <c r="T13" s="146"/>
      <c r="U13" s="135"/>
      <c r="V13" s="135"/>
    </row>
    <row r="14" spans="2:22" x14ac:dyDescent="0.2">
      <c r="B14" s="5" t="s">
        <v>106</v>
      </c>
      <c r="C14" s="48">
        <v>110190251.54000001</v>
      </c>
      <c r="D14" s="48">
        <v>104990264.81999999</v>
      </c>
      <c r="E14" s="48">
        <f t="shared" ref="E14:E15" si="0">D14-C14</f>
        <v>-5199986.7200000137</v>
      </c>
      <c r="F14" s="150">
        <f t="shared" ref="F14:F15" si="1">D14/C14</f>
        <v>0.95280901307215571</v>
      </c>
      <c r="I14" s="144"/>
      <c r="J14" s="151"/>
      <c r="L14" s="151"/>
      <c r="O14" s="143"/>
      <c r="P14" s="143"/>
      <c r="Q14" s="145"/>
      <c r="R14" s="152"/>
      <c r="S14" s="152"/>
      <c r="T14" s="146"/>
      <c r="U14" s="135"/>
      <c r="V14" s="135"/>
    </row>
    <row r="15" spans="2:22" x14ac:dyDescent="0.2">
      <c r="B15" s="5" t="s">
        <v>107</v>
      </c>
      <c r="C15" s="48">
        <v>70363584.579999998</v>
      </c>
      <c r="D15" s="48">
        <v>67002887.530000001</v>
      </c>
      <c r="E15" s="48">
        <f t="shared" si="0"/>
        <v>-3360697.049999997</v>
      </c>
      <c r="F15" s="150">
        <f t="shared" si="1"/>
        <v>0.9522381204701269</v>
      </c>
      <c r="I15" s="144"/>
      <c r="J15" s="151"/>
      <c r="L15" s="151"/>
      <c r="O15" s="143"/>
      <c r="P15" s="143"/>
      <c r="Q15" s="145"/>
      <c r="R15" s="152"/>
      <c r="S15" s="152"/>
      <c r="T15" s="146"/>
      <c r="U15" s="135"/>
      <c r="V15" s="135"/>
    </row>
    <row r="16" spans="2:22" x14ac:dyDescent="0.2">
      <c r="B16" s="5" t="s">
        <v>108</v>
      </c>
      <c r="C16" s="48">
        <v>2582515.88</v>
      </c>
      <c r="D16" s="48">
        <v>5602113.2999999998</v>
      </c>
      <c r="E16" s="48">
        <f>D16-C16</f>
        <v>3019597.42</v>
      </c>
      <c r="F16" s="150">
        <f>D16/C16</f>
        <v>2.1692464094354378</v>
      </c>
      <c r="I16" s="144"/>
      <c r="J16" s="151"/>
      <c r="L16" s="151"/>
      <c r="O16" s="143"/>
      <c r="P16" s="143"/>
      <c r="Q16" s="145"/>
      <c r="R16" s="152"/>
      <c r="S16" s="152"/>
      <c r="T16" s="146"/>
      <c r="U16" s="135"/>
      <c r="V16" s="135"/>
    </row>
    <row r="17" spans="2:23" ht="15.75" x14ac:dyDescent="0.2">
      <c r="B17" s="68" t="s">
        <v>109</v>
      </c>
      <c r="C17" s="69" t="s">
        <v>99</v>
      </c>
      <c r="D17" s="78" t="s">
        <v>100</v>
      </c>
      <c r="E17" s="78" t="s">
        <v>102</v>
      </c>
      <c r="F17" s="70" t="s">
        <v>103</v>
      </c>
      <c r="G17" s="143"/>
      <c r="I17" s="144"/>
      <c r="J17" s="144"/>
      <c r="K17" s="144"/>
      <c r="O17" s="143"/>
      <c r="P17" s="143"/>
      <c r="Q17" s="145"/>
      <c r="R17" s="152"/>
      <c r="S17" s="152"/>
      <c r="T17" s="146"/>
      <c r="U17" s="135"/>
      <c r="V17" s="135"/>
    </row>
    <row r="18" spans="2:23" ht="15" x14ac:dyDescent="0.2">
      <c r="B18" s="147" t="s">
        <v>110</v>
      </c>
      <c r="C18" s="148">
        <f>SUM(C19:C25)</f>
        <v>150475406</v>
      </c>
      <c r="D18" s="148">
        <f t="shared" ref="D18" si="2">SUM(D19:D25)</f>
        <v>118040600.42</v>
      </c>
      <c r="E18" s="148">
        <f>D18-C18</f>
        <v>-32434805.579999998</v>
      </c>
      <c r="F18" s="149">
        <f>D18/C18</f>
        <v>0.78445111767965592</v>
      </c>
      <c r="G18" s="143"/>
      <c r="I18" s="153"/>
      <c r="J18" s="153"/>
      <c r="K18" s="153"/>
      <c r="L18" s="153"/>
      <c r="M18" s="144"/>
      <c r="N18" s="144"/>
      <c r="Q18" s="145"/>
      <c r="R18" s="152"/>
      <c r="S18" s="152"/>
      <c r="T18" s="146"/>
      <c r="U18" s="135"/>
      <c r="V18" s="135"/>
    </row>
    <row r="19" spans="2:23" x14ac:dyDescent="0.2">
      <c r="B19" s="5" t="s">
        <v>111</v>
      </c>
      <c r="C19" s="48">
        <v>98261556</v>
      </c>
      <c r="D19" s="48">
        <v>83000256.159999996</v>
      </c>
      <c r="E19" s="48">
        <f>D19-C19</f>
        <v>-15261299.840000004</v>
      </c>
      <c r="F19" s="150">
        <f>D19/C19</f>
        <v>0.84468697157614725</v>
      </c>
      <c r="G19" s="143"/>
      <c r="I19" s="144"/>
      <c r="J19" s="151"/>
      <c r="L19" s="153"/>
      <c r="Q19" s="145"/>
      <c r="R19" s="152"/>
      <c r="S19" s="152"/>
      <c r="T19" s="146"/>
      <c r="U19" s="135"/>
      <c r="V19" s="135"/>
    </row>
    <row r="20" spans="2:23" x14ac:dyDescent="0.2">
      <c r="B20" s="5" t="s">
        <v>112</v>
      </c>
      <c r="C20" s="48">
        <v>41833762</v>
      </c>
      <c r="D20" s="48">
        <v>27707634.890000001</v>
      </c>
      <c r="E20" s="48">
        <f t="shared" ref="E20:E25" si="3">D20-C20</f>
        <v>-14126127.109999999</v>
      </c>
      <c r="F20" s="150">
        <f t="shared" ref="F20:F24" si="4">D20/C20</f>
        <v>0.66232711487912566</v>
      </c>
      <c r="G20" s="143"/>
      <c r="I20" s="144"/>
      <c r="J20" s="151"/>
      <c r="L20" s="153"/>
      <c r="Q20" s="145"/>
      <c r="R20" s="152"/>
      <c r="S20" s="152"/>
      <c r="T20" s="146"/>
      <c r="U20" s="135"/>
      <c r="V20" s="135"/>
    </row>
    <row r="21" spans="2:23" x14ac:dyDescent="0.2">
      <c r="B21" s="5" t="s">
        <v>113</v>
      </c>
      <c r="C21" s="48">
        <v>3056088</v>
      </c>
      <c r="D21" s="48">
        <v>5089751.87</v>
      </c>
      <c r="E21" s="48">
        <f t="shared" si="3"/>
        <v>2033663.87</v>
      </c>
      <c r="F21" s="150">
        <f t="shared" si="4"/>
        <v>1.6654467639675297</v>
      </c>
      <c r="G21" s="143"/>
      <c r="I21" s="144"/>
      <c r="J21" s="151"/>
      <c r="L21" s="153"/>
      <c r="Q21" s="145"/>
      <c r="R21" s="152"/>
      <c r="S21" s="152"/>
      <c r="T21" s="146"/>
      <c r="U21" s="135"/>
      <c r="V21" s="135"/>
      <c r="W21" s="135"/>
    </row>
    <row r="22" spans="2:23" x14ac:dyDescent="0.2">
      <c r="B22" s="5" t="s">
        <v>114</v>
      </c>
      <c r="C22" s="48">
        <v>1330000</v>
      </c>
      <c r="D22" s="48">
        <v>1259849.5</v>
      </c>
      <c r="E22" s="48">
        <f t="shared" si="3"/>
        <v>-70150.5</v>
      </c>
      <c r="F22" s="150">
        <f t="shared" si="4"/>
        <v>0.94725526315789477</v>
      </c>
      <c r="G22" s="143"/>
      <c r="I22" s="144"/>
      <c r="J22" s="151"/>
      <c r="L22" s="153"/>
      <c r="Q22" s="145"/>
      <c r="R22" s="152"/>
      <c r="S22" s="152"/>
      <c r="T22" s="146"/>
      <c r="U22" s="135"/>
      <c r="V22" s="135"/>
      <c r="W22" s="135"/>
    </row>
    <row r="23" spans="2:23" ht="14.25" customHeight="1" x14ac:dyDescent="0.2">
      <c r="B23" s="5" t="s">
        <v>115</v>
      </c>
      <c r="C23" s="48">
        <v>0</v>
      </c>
      <c r="D23" s="48"/>
      <c r="E23" s="48">
        <f t="shared" si="3"/>
        <v>0</v>
      </c>
      <c r="F23" s="150">
        <v>0</v>
      </c>
      <c r="G23" s="143"/>
      <c r="I23" s="144"/>
      <c r="J23" s="151"/>
      <c r="L23" s="153"/>
      <c r="Q23" s="145"/>
      <c r="R23" s="141" t="s">
        <v>99</v>
      </c>
      <c r="S23" s="141" t="s">
        <v>100</v>
      </c>
      <c r="T23" s="154"/>
      <c r="U23" s="135"/>
      <c r="V23" s="135"/>
      <c r="W23" s="135"/>
    </row>
    <row r="24" spans="2:23" x14ac:dyDescent="0.2">
      <c r="B24" s="5" t="s">
        <v>116</v>
      </c>
      <c r="C24" s="48">
        <v>5994000</v>
      </c>
      <c r="D24" s="48">
        <v>983108</v>
      </c>
      <c r="E24" s="48">
        <f t="shared" si="3"/>
        <v>-5010892</v>
      </c>
      <c r="F24" s="150">
        <f t="shared" si="4"/>
        <v>0.16401534868201534</v>
      </c>
      <c r="G24" s="143"/>
      <c r="I24" s="144"/>
      <c r="J24" s="151"/>
      <c r="L24" s="153"/>
      <c r="Q24" s="145"/>
      <c r="R24" s="141">
        <f>IFERROR(ABS(1-S24),0)</f>
        <v>0.15531302842385275</v>
      </c>
      <c r="S24" s="141">
        <f>IFERROR(D19/C19,0)</f>
        <v>0.84468697157614725</v>
      </c>
      <c r="T24" s="154"/>
      <c r="U24" s="135"/>
      <c r="V24" s="135"/>
      <c r="W24" s="135"/>
    </row>
    <row r="25" spans="2:23" x14ac:dyDescent="0.2">
      <c r="B25" s="13" t="s">
        <v>117</v>
      </c>
      <c r="C25" s="49">
        <v>0</v>
      </c>
      <c r="D25" s="49">
        <v>0</v>
      </c>
      <c r="E25" s="49">
        <f t="shared" si="3"/>
        <v>0</v>
      </c>
      <c r="F25" s="194">
        <v>0</v>
      </c>
      <c r="G25" s="143"/>
      <c r="J25" s="151"/>
      <c r="L25" s="153"/>
      <c r="Q25" s="145"/>
      <c r="R25" s="141">
        <f t="shared" ref="R25:R30" si="5">IFERROR(ABS(1-S25),0)</f>
        <v>0.33767288512087434</v>
      </c>
      <c r="S25" s="141">
        <f t="shared" ref="S25" si="6">IFERROR(D20/C20,0)</f>
        <v>0.66232711487912566</v>
      </c>
      <c r="T25" s="155"/>
      <c r="U25" s="135"/>
      <c r="V25" s="135"/>
      <c r="W25" s="135"/>
    </row>
    <row r="26" spans="2:23" s="199" customFormat="1" ht="15.75" x14ac:dyDescent="0.3">
      <c r="B26" s="220" t="s">
        <v>168</v>
      </c>
    </row>
    <row r="27" spans="2:23" x14ac:dyDescent="0.2">
      <c r="B27" s="225" t="s">
        <v>118</v>
      </c>
      <c r="H27" s="151"/>
      <c r="Q27" s="145"/>
      <c r="R27" s="141">
        <f t="shared" si="5"/>
        <v>5.2744736842105233E-2</v>
      </c>
      <c r="S27" s="141">
        <f>IFERROR(D22/C22,0)</f>
        <v>0.94725526315789477</v>
      </c>
      <c r="T27" s="156"/>
      <c r="U27" s="135"/>
      <c r="V27" s="135"/>
      <c r="W27" s="135"/>
    </row>
    <row r="28" spans="2:23" x14ac:dyDescent="0.2">
      <c r="Q28" s="145"/>
      <c r="R28" s="141">
        <f t="shared" si="5"/>
        <v>1</v>
      </c>
      <c r="S28" s="141">
        <f>IFERROR(D23/C23,0)</f>
        <v>0</v>
      </c>
      <c r="T28" s="154"/>
      <c r="U28" s="135"/>
      <c r="V28" s="135"/>
      <c r="W28" s="135"/>
    </row>
    <row r="29" spans="2:23" x14ac:dyDescent="0.2">
      <c r="B29" s="157"/>
      <c r="Q29" s="145"/>
      <c r="R29" s="141">
        <f t="shared" si="5"/>
        <v>0.83598465131798472</v>
      </c>
      <c r="S29" s="141">
        <f>IFERROR(D24/C24,0)</f>
        <v>0.16401534868201534</v>
      </c>
      <c r="T29" s="154"/>
      <c r="U29" s="135"/>
      <c r="V29" s="135"/>
      <c r="W29" s="135"/>
    </row>
    <row r="30" spans="2:23" x14ac:dyDescent="0.2">
      <c r="Q30" s="145"/>
      <c r="R30" s="141">
        <f t="shared" si="5"/>
        <v>1</v>
      </c>
      <c r="S30" s="141">
        <f>IFERROR(D25/C25,0)</f>
        <v>0</v>
      </c>
      <c r="T30" s="154"/>
      <c r="U30" s="135"/>
      <c r="V30" s="135"/>
      <c r="W30" s="135"/>
    </row>
    <row r="31" spans="2:23" x14ac:dyDescent="0.2">
      <c r="Q31" s="140"/>
      <c r="R31" s="158"/>
      <c r="S31" s="158"/>
      <c r="T31" s="155"/>
      <c r="U31" s="135"/>
      <c r="V31" s="135"/>
      <c r="W31" s="135"/>
    </row>
    <row r="32" spans="2:23" x14ac:dyDescent="0.2">
      <c r="Q32" s="140"/>
      <c r="R32" s="159"/>
      <c r="S32" s="159"/>
      <c r="T32" s="156"/>
      <c r="U32" s="135"/>
      <c r="V32" s="135"/>
      <c r="W32" s="135"/>
    </row>
    <row r="33" spans="17:23" x14ac:dyDescent="0.2">
      <c r="Q33" s="142"/>
      <c r="R33" s="156"/>
      <c r="S33" s="156"/>
      <c r="T33" s="156"/>
      <c r="U33" s="135"/>
      <c r="V33" s="135"/>
      <c r="W33" s="135"/>
    </row>
    <row r="34" spans="17:23" x14ac:dyDescent="0.2">
      <c r="Q34" s="138"/>
      <c r="R34" s="160"/>
      <c r="S34" s="160"/>
      <c r="T34" s="161"/>
      <c r="U34" s="135"/>
      <c r="V34" s="135"/>
      <c r="W34" s="135"/>
    </row>
    <row r="35" spans="17:23" x14ac:dyDescent="0.2">
      <c r="Q35" s="138"/>
      <c r="R35" s="162"/>
      <c r="S35" s="162"/>
      <c r="T35" s="138"/>
      <c r="U35" s="135"/>
      <c r="V35" s="135"/>
      <c r="W35" s="135"/>
    </row>
    <row r="36" spans="17:23" x14ac:dyDescent="0.2">
      <c r="Q36" s="138"/>
      <c r="R36" s="162"/>
      <c r="S36" s="162"/>
      <c r="T36" s="138"/>
      <c r="U36" s="135"/>
      <c r="V36" s="135"/>
      <c r="W36" s="135"/>
    </row>
    <row r="37" spans="17:23" x14ac:dyDescent="0.2">
      <c r="Q37" s="135"/>
      <c r="R37" s="163"/>
      <c r="S37" s="163"/>
      <c r="T37" s="135"/>
      <c r="U37" s="135"/>
      <c r="V37" s="135"/>
      <c r="W37" s="135"/>
    </row>
    <row r="38" spans="17:23" x14ac:dyDescent="0.2">
      <c r="Q38" s="135"/>
      <c r="R38" s="163"/>
      <c r="S38" s="163"/>
      <c r="T38" s="135"/>
      <c r="U38" s="135"/>
      <c r="V38" s="135"/>
      <c r="W38" s="135"/>
    </row>
    <row r="39" spans="17:23" x14ac:dyDescent="0.2">
      <c r="Q39" s="135"/>
      <c r="R39" s="163"/>
      <c r="S39" s="163"/>
      <c r="T39" s="135"/>
      <c r="U39" s="135"/>
      <c r="V39" s="135"/>
      <c r="W39" s="135"/>
    </row>
    <row r="40" spans="17:23" x14ac:dyDescent="0.2">
      <c r="Q40" s="135"/>
      <c r="R40" s="136"/>
      <c r="S40" s="136"/>
      <c r="T40" s="135"/>
      <c r="U40" s="135"/>
      <c r="V40" s="135"/>
      <c r="W40" s="135"/>
    </row>
    <row r="41" spans="17:23" x14ac:dyDescent="0.2">
      <c r="Q41" s="135"/>
      <c r="R41" s="136"/>
      <c r="S41" s="136"/>
      <c r="T41" s="135"/>
      <c r="U41" s="135"/>
      <c r="V41" s="135"/>
      <c r="W41" s="135"/>
    </row>
    <row r="42" spans="17:23" x14ac:dyDescent="0.2">
      <c r="Q42" s="135"/>
      <c r="R42" s="136"/>
      <c r="S42" s="136"/>
      <c r="T42" s="135"/>
      <c r="U42" s="135"/>
      <c r="V42" s="135"/>
      <c r="W42" s="135"/>
    </row>
    <row r="43" spans="17:23" x14ac:dyDescent="0.2">
      <c r="Q43" s="135"/>
      <c r="R43" s="136"/>
      <c r="S43" s="136"/>
      <c r="T43" s="135"/>
      <c r="U43" s="135"/>
      <c r="V43" s="135"/>
      <c r="W43" s="135"/>
    </row>
    <row r="44" spans="17:23" x14ac:dyDescent="0.2">
      <c r="Q44" s="135"/>
      <c r="R44" s="136"/>
      <c r="S44" s="136"/>
      <c r="T44" s="135"/>
      <c r="U44" s="135"/>
      <c r="V44" s="135"/>
      <c r="W44" s="135"/>
    </row>
    <row r="45" spans="17:23" x14ac:dyDescent="0.2">
      <c r="Q45" s="135"/>
      <c r="R45" s="136"/>
      <c r="S45" s="136"/>
      <c r="T45" s="135"/>
      <c r="U45" s="135"/>
      <c r="V45" s="135"/>
      <c r="W45" s="135"/>
    </row>
    <row r="46" spans="17:23" x14ac:dyDescent="0.2">
      <c r="Q46" s="135"/>
      <c r="R46" s="136"/>
      <c r="S46" s="136"/>
      <c r="T46" s="135"/>
      <c r="U46" s="135"/>
      <c r="V46" s="135"/>
      <c r="W46" s="135"/>
    </row>
    <row r="47" spans="17:23" x14ac:dyDescent="0.2">
      <c r="Q47" s="135"/>
      <c r="R47" s="136"/>
      <c r="S47" s="136"/>
      <c r="T47" s="135"/>
      <c r="U47" s="135"/>
      <c r="V47" s="135"/>
      <c r="W47" s="135"/>
    </row>
    <row r="48" spans="17:23" x14ac:dyDescent="0.2">
      <c r="Q48" s="135"/>
      <c r="R48" s="136"/>
      <c r="S48" s="136"/>
      <c r="T48" s="135"/>
      <c r="U48" s="135"/>
      <c r="V48" s="135"/>
      <c r="W48" s="135"/>
    </row>
    <row r="49" spans="2:23" x14ac:dyDescent="0.2">
      <c r="Q49" s="135"/>
      <c r="R49" s="136"/>
      <c r="S49" s="136"/>
      <c r="T49" s="135"/>
      <c r="U49" s="135"/>
      <c r="V49" s="135"/>
      <c r="W49" s="135"/>
    </row>
    <row r="50" spans="2:23" x14ac:dyDescent="0.2">
      <c r="B50" s="164" t="s">
        <v>118</v>
      </c>
      <c r="Q50" s="135"/>
      <c r="R50" s="136"/>
      <c r="S50" s="136"/>
      <c r="T50" s="135"/>
      <c r="U50" s="135"/>
      <c r="V50" s="135"/>
      <c r="W50" s="135"/>
    </row>
    <row r="51" spans="2:23" x14ac:dyDescent="0.2">
      <c r="Q51" s="135"/>
      <c r="R51" s="136"/>
      <c r="S51" s="136"/>
      <c r="T51" s="135"/>
      <c r="U51" s="135"/>
      <c r="V51" s="135"/>
      <c r="W51" s="135"/>
    </row>
    <row r="52" spans="2:23" x14ac:dyDescent="0.2">
      <c r="Q52" s="135"/>
      <c r="R52" s="136"/>
      <c r="S52" s="136"/>
      <c r="T52" s="135"/>
      <c r="U52" s="135"/>
      <c r="V52" s="135"/>
      <c r="W52" s="135"/>
    </row>
    <row r="53" spans="2:23" x14ac:dyDescent="0.2">
      <c r="Q53" s="135"/>
      <c r="R53" s="136"/>
      <c r="S53" s="136"/>
      <c r="T53" s="135"/>
      <c r="U53" s="135"/>
      <c r="V53" s="135"/>
      <c r="W53" s="135"/>
    </row>
    <row r="54" spans="2:23" x14ac:dyDescent="0.2">
      <c r="Q54" s="135"/>
      <c r="R54" s="136"/>
      <c r="S54" s="136"/>
      <c r="T54" s="135"/>
      <c r="U54" s="135"/>
      <c r="V54" s="135"/>
      <c r="W54" s="135"/>
    </row>
    <row r="55" spans="2:23" x14ac:dyDescent="0.2">
      <c r="Q55" s="135"/>
      <c r="R55" s="136"/>
      <c r="S55" s="136"/>
      <c r="T55" s="135"/>
      <c r="U55" s="135"/>
      <c r="V55" s="135"/>
      <c r="W55" s="135"/>
    </row>
    <row r="56" spans="2:23" x14ac:dyDescent="0.2">
      <c r="Q56" s="135"/>
      <c r="R56" s="136"/>
      <c r="S56" s="136"/>
      <c r="T56" s="135"/>
      <c r="U56" s="135"/>
      <c r="V56" s="135"/>
      <c r="W56" s="135"/>
    </row>
    <row r="57" spans="2:23" x14ac:dyDescent="0.2">
      <c r="Q57" s="135"/>
      <c r="R57" s="136"/>
      <c r="S57" s="136"/>
      <c r="T57" s="135"/>
      <c r="U57" s="135"/>
      <c r="V57" s="135"/>
      <c r="W57" s="135"/>
    </row>
    <row r="58" spans="2:23" x14ac:dyDescent="0.2">
      <c r="Q58" s="135"/>
      <c r="R58" s="136"/>
      <c r="S58" s="136"/>
      <c r="T58" s="135"/>
      <c r="U58" s="135"/>
      <c r="V58" s="135"/>
      <c r="W58" s="135"/>
    </row>
    <row r="59" spans="2:23" x14ac:dyDescent="0.2">
      <c r="Q59" s="135"/>
      <c r="R59" s="136"/>
      <c r="S59" s="136"/>
      <c r="T59" s="135"/>
      <c r="U59" s="135"/>
      <c r="V59" s="135"/>
      <c r="W59" s="135"/>
    </row>
    <row r="60" spans="2:23" x14ac:dyDescent="0.2">
      <c r="Q60" s="135"/>
      <c r="R60" s="136"/>
      <c r="S60" s="136"/>
      <c r="T60" s="135"/>
      <c r="U60" s="135"/>
      <c r="V60" s="135"/>
      <c r="W60" s="135"/>
    </row>
    <row r="61" spans="2:23" x14ac:dyDescent="0.2">
      <c r="Q61" s="135"/>
      <c r="R61" s="136"/>
      <c r="S61" s="136"/>
      <c r="T61" s="135"/>
      <c r="U61" s="135"/>
      <c r="V61" s="135"/>
      <c r="W61" s="135"/>
    </row>
    <row r="62" spans="2:23" x14ac:dyDescent="0.2">
      <c r="Q62" s="135"/>
      <c r="R62" s="136"/>
      <c r="S62" s="136"/>
      <c r="T62" s="135"/>
      <c r="U62" s="135"/>
      <c r="V62" s="135"/>
      <c r="W62" s="135"/>
    </row>
    <row r="63" spans="2:23" x14ac:dyDescent="0.2">
      <c r="Q63" s="135"/>
      <c r="R63" s="136"/>
      <c r="S63" s="136"/>
      <c r="T63" s="135"/>
      <c r="U63" s="135"/>
      <c r="V63" s="135"/>
      <c r="W63" s="135"/>
    </row>
    <row r="64" spans="2:23" x14ac:dyDescent="0.2">
      <c r="Q64" s="135"/>
      <c r="R64" s="136"/>
      <c r="S64" s="136"/>
      <c r="T64" s="135"/>
      <c r="U64" s="135"/>
      <c r="V64" s="135"/>
      <c r="W64" s="135"/>
    </row>
    <row r="65" spans="2:23" x14ac:dyDescent="0.2">
      <c r="Q65" s="135"/>
      <c r="R65" s="136"/>
      <c r="S65" s="136"/>
      <c r="T65" s="135"/>
      <c r="U65" s="135"/>
      <c r="V65" s="135"/>
      <c r="W65" s="135"/>
    </row>
    <row r="66" spans="2:23" x14ac:dyDescent="0.2">
      <c r="Q66" s="135"/>
      <c r="R66" s="136"/>
      <c r="S66" s="136"/>
      <c r="T66" s="135"/>
      <c r="U66" s="135"/>
      <c r="V66" s="135"/>
      <c r="W66" s="135"/>
    </row>
    <row r="67" spans="2:23" x14ac:dyDescent="0.2">
      <c r="Q67" s="135"/>
      <c r="R67" s="136"/>
      <c r="S67" s="136"/>
      <c r="T67" s="135"/>
      <c r="U67" s="135"/>
      <c r="V67" s="135"/>
      <c r="W67" s="135"/>
    </row>
    <row r="68" spans="2:23" x14ac:dyDescent="0.2">
      <c r="Q68" s="135"/>
      <c r="R68" s="136"/>
      <c r="S68" s="136"/>
      <c r="T68" s="135"/>
      <c r="U68" s="135"/>
      <c r="V68" s="135"/>
      <c r="W68" s="135"/>
    </row>
    <row r="69" spans="2:23" x14ac:dyDescent="0.2">
      <c r="Q69" s="135"/>
      <c r="R69" s="136"/>
      <c r="S69" s="136"/>
      <c r="T69" s="135"/>
      <c r="U69" s="135"/>
      <c r="V69" s="135"/>
      <c r="W69" s="135"/>
    </row>
    <row r="70" spans="2:23" x14ac:dyDescent="0.2">
      <c r="Q70" s="135"/>
      <c r="R70" s="136"/>
      <c r="S70" s="136"/>
      <c r="T70" s="135"/>
      <c r="U70" s="135"/>
      <c r="V70" s="135"/>
      <c r="W70" s="135"/>
    </row>
    <row r="71" spans="2:23" x14ac:dyDescent="0.2">
      <c r="B71" s="164" t="s">
        <v>118</v>
      </c>
      <c r="Q71" s="135"/>
      <c r="R71" s="136"/>
      <c r="S71" s="136"/>
      <c r="T71" s="135"/>
      <c r="U71" s="135"/>
      <c r="V71" s="135"/>
      <c r="W71" s="135"/>
    </row>
    <row r="72" spans="2:23" x14ac:dyDescent="0.2">
      <c r="Q72" s="135"/>
      <c r="R72" s="136"/>
      <c r="S72" s="136"/>
      <c r="T72" s="135"/>
      <c r="U72" s="135"/>
      <c r="V72" s="135"/>
      <c r="W72" s="135"/>
    </row>
    <row r="73" spans="2:23" x14ac:dyDescent="0.2">
      <c r="Q73" s="135"/>
      <c r="R73" s="136"/>
      <c r="S73" s="136"/>
      <c r="T73" s="135"/>
      <c r="U73" s="135"/>
      <c r="V73" s="135"/>
      <c r="W73" s="135"/>
    </row>
    <row r="74" spans="2:23" x14ac:dyDescent="0.2">
      <c r="Q74" s="135"/>
      <c r="R74" s="136"/>
      <c r="S74" s="136"/>
      <c r="T74" s="135"/>
      <c r="U74" s="135"/>
      <c r="V74" s="135"/>
      <c r="W74" s="135"/>
    </row>
    <row r="75" spans="2:23" x14ac:dyDescent="0.2">
      <c r="Q75" s="135"/>
      <c r="R75" s="136"/>
      <c r="S75" s="136"/>
      <c r="T75" s="135"/>
      <c r="U75" s="135"/>
      <c r="V75" s="135"/>
      <c r="W75" s="135"/>
    </row>
    <row r="76" spans="2:23" x14ac:dyDescent="0.2">
      <c r="Q76" s="135"/>
      <c r="R76" s="136"/>
      <c r="S76" s="136"/>
      <c r="T76" s="135"/>
      <c r="U76" s="135"/>
      <c r="V76" s="135"/>
      <c r="W76" s="135"/>
    </row>
    <row r="77" spans="2:23" x14ac:dyDescent="0.2">
      <c r="Q77" s="135"/>
      <c r="R77" s="136"/>
      <c r="S77" s="136"/>
      <c r="T77" s="135"/>
      <c r="U77" s="135"/>
      <c r="V77" s="135"/>
      <c r="W77" s="135"/>
    </row>
    <row r="78" spans="2:23" x14ac:dyDescent="0.2">
      <c r="Q78" s="135"/>
      <c r="R78" s="136"/>
      <c r="S78" s="136"/>
      <c r="T78" s="135"/>
      <c r="U78" s="135"/>
      <c r="V78" s="135"/>
      <c r="W78" s="135"/>
    </row>
    <row r="79" spans="2:23" x14ac:dyDescent="0.2">
      <c r="Q79" s="135"/>
      <c r="R79" s="136"/>
      <c r="S79" s="136"/>
      <c r="T79" s="135"/>
      <c r="U79" s="135"/>
      <c r="V79" s="135"/>
      <c r="W79" s="135"/>
    </row>
    <row r="80" spans="2:23" x14ac:dyDescent="0.2">
      <c r="Q80" s="135"/>
      <c r="R80" s="136"/>
      <c r="S80" s="136"/>
      <c r="T80" s="135"/>
      <c r="U80" s="135"/>
      <c r="V80" s="135"/>
      <c r="W80" s="135"/>
    </row>
    <row r="81" spans="17:23" x14ac:dyDescent="0.2">
      <c r="Q81" s="135"/>
      <c r="R81" s="136"/>
      <c r="S81" s="136"/>
      <c r="T81" s="135"/>
      <c r="U81" s="135"/>
      <c r="V81" s="135"/>
      <c r="W81" s="135"/>
    </row>
    <row r="82" spans="17:23" x14ac:dyDescent="0.2">
      <c r="Q82" s="135"/>
      <c r="R82" s="136"/>
      <c r="S82" s="136"/>
      <c r="T82" s="135"/>
      <c r="U82" s="135"/>
      <c r="V82" s="135"/>
      <c r="W82" s="135"/>
    </row>
  </sheetData>
  <mergeCells count="4">
    <mergeCell ref="B7:F7"/>
    <mergeCell ref="B8:F8"/>
    <mergeCell ref="B9:F9"/>
    <mergeCell ref="B10:F10"/>
  </mergeCells>
  <printOptions horizontalCentered="1"/>
  <pageMargins left="0.15748031496062992" right="0.15748031496062992" top="0.19685039370078741" bottom="0.15748031496062992" header="0.15748031496062992" footer="0.15748031496062992"/>
  <pageSetup scale="5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B650-E9BF-4DFB-984B-E0D033A12324}">
  <dimension ref="A1:Q63"/>
  <sheetViews>
    <sheetView showGridLines="0" view="pageBreakPreview" zoomScale="80" zoomScaleNormal="112" zoomScaleSheetLayoutView="80" workbookViewId="0">
      <selection sqref="A1:N41"/>
    </sheetView>
  </sheetViews>
  <sheetFormatPr baseColWidth="10" defaultRowHeight="14.25" x14ac:dyDescent="0.2"/>
  <cols>
    <col min="1" max="1" width="19.7109375" style="60" customWidth="1"/>
    <col min="2" max="2" width="42.5703125" style="60" customWidth="1"/>
    <col min="3" max="3" width="45.42578125" style="60" customWidth="1"/>
    <col min="4" max="4" width="4.28515625" style="60" bestFit="1" customWidth="1"/>
    <col min="5" max="5" width="3.7109375" style="60" bestFit="1" customWidth="1"/>
    <col min="6" max="6" width="5" style="60" bestFit="1" customWidth="1"/>
    <col min="7" max="7" width="4.7109375" style="60" bestFit="1" customWidth="1"/>
    <col min="8" max="8" width="4" style="60" bestFit="1" customWidth="1"/>
    <col min="9" max="9" width="3.42578125" style="60" bestFit="1" customWidth="1"/>
    <col min="10" max="10" width="4.42578125" style="60" bestFit="1" customWidth="1"/>
    <col min="11" max="11" width="4.28515625" style="60" bestFit="1" customWidth="1"/>
    <col min="12" max="12" width="4.5703125" style="60" bestFit="1" customWidth="1"/>
    <col min="13" max="13" width="2" style="60" customWidth="1"/>
    <col min="14" max="14" width="4.5703125" style="60" hidden="1" customWidth="1"/>
    <col min="15" max="15" width="11.42578125" style="60"/>
    <col min="16" max="16" width="15.5703125" style="60" bestFit="1" customWidth="1"/>
    <col min="17" max="16384" width="11.42578125" style="60"/>
  </cols>
  <sheetData>
    <row r="1" spans="1:17" x14ac:dyDescent="0.2">
      <c r="D1" s="165"/>
    </row>
    <row r="2" spans="1:17" x14ac:dyDescent="0.2">
      <c r="D2" s="165"/>
    </row>
    <row r="3" spans="1:17" x14ac:dyDescent="0.2">
      <c r="D3" s="165"/>
    </row>
    <row r="4" spans="1:17" x14ac:dyDescent="0.2">
      <c r="D4" s="165"/>
    </row>
    <row r="5" spans="1:17" x14ac:dyDescent="0.2">
      <c r="D5" s="165"/>
    </row>
    <row r="7" spans="1:17" ht="15.75" x14ac:dyDescent="0.25">
      <c r="A7" s="269" t="s">
        <v>49</v>
      </c>
      <c r="B7" s="269"/>
      <c r="C7" s="269"/>
      <c r="G7" s="166"/>
      <c r="H7" s="166"/>
      <c r="I7" s="166"/>
      <c r="J7" s="166"/>
    </row>
    <row r="8" spans="1:17" ht="15.75" customHeight="1" x14ac:dyDescent="0.25">
      <c r="A8" s="269" t="s">
        <v>10</v>
      </c>
      <c r="B8" s="269"/>
      <c r="C8" s="269"/>
      <c r="G8" s="167"/>
      <c r="H8" s="167"/>
      <c r="I8" s="167"/>
      <c r="J8" s="167"/>
    </row>
    <row r="9" spans="1:17" ht="15.75" customHeight="1" x14ac:dyDescent="0.25">
      <c r="A9" s="269" t="s">
        <v>38</v>
      </c>
      <c r="B9" s="269"/>
      <c r="C9" s="269"/>
      <c r="G9" s="167"/>
      <c r="H9" s="167"/>
      <c r="I9" s="167"/>
      <c r="J9" s="167"/>
    </row>
    <row r="10" spans="1:17" ht="15.75" x14ac:dyDescent="0.25">
      <c r="A10" s="270" t="s">
        <v>153</v>
      </c>
      <c r="B10" s="270"/>
      <c r="C10" s="270"/>
      <c r="G10" s="167"/>
      <c r="H10" s="167"/>
      <c r="I10" s="167"/>
      <c r="J10" s="167"/>
    </row>
    <row r="11" spans="1:17" ht="18.75" x14ac:dyDescent="0.2">
      <c r="A11" s="231" t="s">
        <v>50</v>
      </c>
      <c r="B11" s="230" t="s">
        <v>150</v>
      </c>
      <c r="C11" s="229" t="s">
        <v>151</v>
      </c>
      <c r="P11" s="168"/>
      <c r="Q11" s="168"/>
    </row>
    <row r="12" spans="1:17" ht="15" x14ac:dyDescent="0.2">
      <c r="A12" s="169" t="s">
        <v>21</v>
      </c>
      <c r="B12" s="170">
        <f>SUM(B13:B15)</f>
        <v>0</v>
      </c>
      <c r="C12" s="171">
        <f>SUM(C13:C15)</f>
        <v>0</v>
      </c>
      <c r="F12" s="168"/>
      <c r="G12" s="168"/>
    </row>
    <row r="13" spans="1:17" x14ac:dyDescent="0.2">
      <c r="A13" s="172" t="s">
        <v>93</v>
      </c>
      <c r="B13" s="173">
        <v>0</v>
      </c>
      <c r="C13" s="174">
        <v>0</v>
      </c>
      <c r="P13" s="228"/>
    </row>
    <row r="14" spans="1:17" x14ac:dyDescent="0.2">
      <c r="A14" s="172" t="s">
        <v>94</v>
      </c>
      <c r="B14" s="173">
        <v>0</v>
      </c>
      <c r="C14" s="174">
        <v>0</v>
      </c>
    </row>
    <row r="15" spans="1:17" x14ac:dyDescent="0.2">
      <c r="A15" s="227" t="s">
        <v>7</v>
      </c>
      <c r="B15" s="226">
        <v>0</v>
      </c>
      <c r="C15" s="175">
        <v>0</v>
      </c>
    </row>
    <row r="16" spans="1:17" ht="8.25" customHeight="1" x14ac:dyDescent="0.2">
      <c r="A16" s="271" t="s">
        <v>160</v>
      </c>
      <c r="B16" s="271"/>
      <c r="C16" s="271"/>
      <c r="L16" s="176"/>
      <c r="M16" s="176"/>
      <c r="N16" s="176"/>
    </row>
    <row r="17" spans="1:13" ht="32.25" customHeight="1" x14ac:dyDescent="0.2">
      <c r="A17" s="271"/>
      <c r="B17" s="271"/>
      <c r="C17" s="271"/>
    </row>
    <row r="18" spans="1:13" ht="15.75" customHeight="1" x14ac:dyDescent="0.2">
      <c r="A18" s="271"/>
      <c r="B18" s="271"/>
      <c r="C18" s="271"/>
    </row>
    <row r="19" spans="1:13" ht="21" customHeight="1" x14ac:dyDescent="0.2">
      <c r="A19" s="267" t="s">
        <v>132</v>
      </c>
      <c r="B19" s="267"/>
      <c r="C19" s="267"/>
    </row>
    <row r="20" spans="1:13" ht="13.5" customHeight="1" x14ac:dyDescent="0.2">
      <c r="A20" s="196"/>
      <c r="B20" s="196"/>
      <c r="C20" s="196"/>
    </row>
    <row r="21" spans="1:13" ht="13.5" customHeight="1" x14ac:dyDescent="0.2">
      <c r="A21" s="196"/>
      <c r="B21" s="196"/>
      <c r="C21" s="196"/>
    </row>
    <row r="22" spans="1:13" ht="15" customHeight="1" x14ac:dyDescent="0.2">
      <c r="A22" s="177"/>
      <c r="B22" s="177"/>
      <c r="D22" s="178"/>
      <c r="E22" s="178"/>
      <c r="F22" s="178"/>
      <c r="G22" s="178"/>
      <c r="H22" s="178"/>
      <c r="I22" s="178"/>
      <c r="J22" s="178"/>
      <c r="K22" s="178"/>
      <c r="L22" s="178"/>
      <c r="M22" s="178"/>
    </row>
    <row r="40" spans="1:13" x14ac:dyDescent="0.2">
      <c r="A40" s="268" t="s">
        <v>132</v>
      </c>
      <c r="B40" s="268"/>
      <c r="C40" s="268"/>
    </row>
    <row r="41" spans="1:13" x14ac:dyDescent="0.2">
      <c r="A41" s="267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</row>
    <row r="49" spans="1:3" x14ac:dyDescent="0.2">
      <c r="C49" s="179"/>
    </row>
    <row r="56" spans="1:3" x14ac:dyDescent="0.2">
      <c r="A56" s="180"/>
    </row>
    <row r="57" spans="1:3" x14ac:dyDescent="0.2">
      <c r="A57" s="180"/>
    </row>
    <row r="58" spans="1:3" x14ac:dyDescent="0.2">
      <c r="A58" s="180"/>
    </row>
    <row r="59" spans="1:3" x14ac:dyDescent="0.2">
      <c r="A59" s="180"/>
    </row>
    <row r="60" spans="1:3" x14ac:dyDescent="0.2">
      <c r="A60" s="180"/>
    </row>
    <row r="61" spans="1:3" x14ac:dyDescent="0.2">
      <c r="A61" s="180"/>
    </row>
    <row r="62" spans="1:3" x14ac:dyDescent="0.2">
      <c r="A62" s="180"/>
    </row>
    <row r="63" spans="1:3" x14ac:dyDescent="0.2">
      <c r="A63" s="180"/>
    </row>
  </sheetData>
  <mergeCells count="9">
    <mergeCell ref="A19:C19"/>
    <mergeCell ref="A40:C40"/>
    <mergeCell ref="A41:B41"/>
    <mergeCell ref="C41:M41"/>
    <mergeCell ref="A7:C7"/>
    <mergeCell ref="A8:C8"/>
    <mergeCell ref="A9:C9"/>
    <mergeCell ref="A10:C10"/>
    <mergeCell ref="A16:C18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7EB7B-0452-4EA3-AED8-466FD0EA7E80}">
  <dimension ref="A1:L36"/>
  <sheetViews>
    <sheetView showGridLines="0" view="pageBreakPreview" topLeftCell="B1" zoomScaleNormal="85" zoomScaleSheetLayoutView="100" workbookViewId="0"/>
  </sheetViews>
  <sheetFormatPr baseColWidth="10" defaultRowHeight="14.25" x14ac:dyDescent="0.2"/>
  <cols>
    <col min="1" max="1" width="8.140625" style="60" hidden="1" customWidth="1"/>
    <col min="2" max="2" width="40.140625" style="180" customWidth="1"/>
    <col min="3" max="3" width="24" style="180" customWidth="1"/>
    <col min="4" max="4" width="42.42578125" style="180" customWidth="1"/>
    <col min="5" max="5" width="18.42578125" style="180" customWidth="1"/>
    <col min="6" max="6" width="7" style="60" customWidth="1"/>
    <col min="7" max="7" width="7.85546875" style="60" customWidth="1"/>
    <col min="8" max="8" width="7.42578125" style="60" customWidth="1"/>
    <col min="9" max="9" width="9.140625" style="60" customWidth="1"/>
    <col min="10" max="16384" width="11.42578125" style="60"/>
  </cols>
  <sheetData>
    <row r="1" spans="1:12" ht="15" x14ac:dyDescent="0.2">
      <c r="E1" s="181"/>
    </row>
    <row r="2" spans="1:12" ht="15" x14ac:dyDescent="0.2">
      <c r="E2" s="181"/>
    </row>
    <row r="3" spans="1:12" ht="15" x14ac:dyDescent="0.2">
      <c r="E3" s="181"/>
    </row>
    <row r="4" spans="1:12" ht="15" x14ac:dyDescent="0.2">
      <c r="E4" s="181"/>
    </row>
    <row r="5" spans="1:12" ht="15" x14ac:dyDescent="0.2">
      <c r="E5" s="181"/>
    </row>
    <row r="6" spans="1:12" ht="15" x14ac:dyDescent="0.2">
      <c r="B6" s="182"/>
      <c r="C6" s="182"/>
      <c r="D6" s="182"/>
      <c r="E6" s="181"/>
    </row>
    <row r="7" spans="1:12" ht="15.75" x14ac:dyDescent="0.25">
      <c r="A7" s="166"/>
      <c r="B7" s="259" t="s">
        <v>125</v>
      </c>
      <c r="C7" s="259"/>
      <c r="D7" s="259"/>
      <c r="E7" s="183"/>
    </row>
    <row r="8" spans="1:12" ht="15.75" x14ac:dyDescent="0.25">
      <c r="A8" s="167"/>
      <c r="B8" s="259" t="s">
        <v>10</v>
      </c>
      <c r="C8" s="259"/>
      <c r="D8" s="259"/>
      <c r="E8" s="183"/>
    </row>
    <row r="9" spans="1:12" ht="15.75" x14ac:dyDescent="0.25">
      <c r="A9" s="167"/>
      <c r="B9" s="259" t="s">
        <v>161</v>
      </c>
      <c r="C9" s="259"/>
      <c r="D9" s="259"/>
      <c r="E9" s="183"/>
    </row>
    <row r="10" spans="1:12" ht="15.75" x14ac:dyDescent="0.25">
      <c r="A10" s="167"/>
      <c r="B10" s="259" t="s">
        <v>153</v>
      </c>
      <c r="C10" s="259"/>
      <c r="D10" s="259"/>
      <c r="E10" s="183"/>
    </row>
    <row r="11" spans="1:12" ht="15.75" x14ac:dyDescent="0.25">
      <c r="A11" s="167"/>
      <c r="B11" s="276" t="s">
        <v>162</v>
      </c>
      <c r="C11" s="278" t="s">
        <v>126</v>
      </c>
      <c r="D11" s="278"/>
      <c r="E11" s="183"/>
    </row>
    <row r="12" spans="1:12" ht="15.75" x14ac:dyDescent="0.2">
      <c r="B12" s="277"/>
      <c r="C12" s="184" t="s">
        <v>21</v>
      </c>
      <c r="D12" s="185" t="s">
        <v>127</v>
      </c>
      <c r="E12" s="183"/>
      <c r="F12" s="180"/>
    </row>
    <row r="13" spans="1:12" ht="15" x14ac:dyDescent="0.2">
      <c r="A13" s="186"/>
      <c r="B13" s="187" t="s">
        <v>21</v>
      </c>
      <c r="C13" s="73">
        <f>SUM(C14:C15)</f>
        <v>2</v>
      </c>
      <c r="D13" s="73">
        <f>SUM(D14:D15)</f>
        <v>5</v>
      </c>
      <c r="E13" s="183"/>
      <c r="F13" s="180"/>
      <c r="K13" s="168"/>
      <c r="L13" s="168"/>
    </row>
    <row r="14" spans="1:12" x14ac:dyDescent="0.2">
      <c r="A14" s="186"/>
      <c r="B14" s="188" t="s">
        <v>128</v>
      </c>
      <c r="C14" s="21">
        <f>SUM(D14:D14)</f>
        <v>1</v>
      </c>
      <c r="D14" s="189">
        <v>1</v>
      </c>
      <c r="E14" s="183"/>
      <c r="F14" s="180"/>
      <c r="K14" s="168"/>
    </row>
    <row r="15" spans="1:12" x14ac:dyDescent="0.2">
      <c r="A15" s="186"/>
      <c r="B15" s="188" t="s">
        <v>163</v>
      </c>
      <c r="C15" s="21">
        <v>1</v>
      </c>
      <c r="D15" s="189">
        <v>4</v>
      </c>
      <c r="E15" s="183"/>
      <c r="F15" s="180"/>
      <c r="K15" s="168"/>
    </row>
    <row r="16" spans="1:12" ht="15" customHeight="1" x14ac:dyDescent="0.2">
      <c r="A16" s="186"/>
      <c r="B16" s="272" t="s">
        <v>129</v>
      </c>
      <c r="C16" s="272"/>
      <c r="D16" s="272"/>
      <c r="F16" s="180"/>
    </row>
    <row r="17" spans="1:9" ht="18.75" customHeight="1" x14ac:dyDescent="0.2">
      <c r="A17" s="186"/>
      <c r="B17" s="273"/>
      <c r="C17" s="273"/>
      <c r="D17" s="273"/>
      <c r="F17" s="180"/>
    </row>
    <row r="18" spans="1:9" ht="11.25" customHeight="1" x14ac:dyDescent="0.2">
      <c r="A18" s="186"/>
      <c r="B18" s="274" t="s">
        <v>130</v>
      </c>
      <c r="C18" s="274"/>
      <c r="D18" s="274"/>
      <c r="F18" s="180"/>
    </row>
    <row r="19" spans="1:9" x14ac:dyDescent="0.2">
      <c r="A19" s="186"/>
      <c r="F19" s="180"/>
    </row>
    <row r="20" spans="1:9" x14ac:dyDescent="0.2">
      <c r="A20" s="186"/>
      <c r="B20" s="190"/>
      <c r="F20" s="180"/>
    </row>
    <row r="21" spans="1:9" x14ac:dyDescent="0.2">
      <c r="A21" s="186"/>
      <c r="C21" s="191"/>
      <c r="D21" s="191"/>
      <c r="F21" s="180"/>
    </row>
    <row r="22" spans="1:9" x14ac:dyDescent="0.2">
      <c r="A22" s="186"/>
      <c r="F22" s="180"/>
    </row>
    <row r="23" spans="1:9" x14ac:dyDescent="0.2">
      <c r="A23" s="186"/>
      <c r="F23" s="180"/>
    </row>
    <row r="24" spans="1:9" x14ac:dyDescent="0.2">
      <c r="A24" s="186"/>
      <c r="F24" s="180"/>
    </row>
    <row r="25" spans="1:9" ht="15" customHeight="1" x14ac:dyDescent="0.2">
      <c r="A25" s="186"/>
      <c r="F25" s="180"/>
    </row>
    <row r="26" spans="1:9" s="180" customFormat="1" x14ac:dyDescent="0.2">
      <c r="A26" s="186"/>
      <c r="F26" s="60"/>
      <c r="G26" s="60"/>
      <c r="H26" s="60"/>
      <c r="I26" s="60"/>
    </row>
    <row r="27" spans="1:9" s="180" customFormat="1" x14ac:dyDescent="0.2">
      <c r="A27" s="186"/>
      <c r="F27" s="60"/>
      <c r="G27" s="60"/>
      <c r="H27" s="60"/>
      <c r="I27" s="60"/>
    </row>
    <row r="28" spans="1:9" s="180" customFormat="1" x14ac:dyDescent="0.2">
      <c r="A28" s="186"/>
      <c r="F28" s="60"/>
      <c r="G28" s="60"/>
      <c r="H28" s="60"/>
      <c r="I28" s="60"/>
    </row>
    <row r="29" spans="1:9" s="180" customFormat="1" x14ac:dyDescent="0.2">
      <c r="A29" s="186"/>
      <c r="F29" s="60"/>
      <c r="G29" s="60"/>
      <c r="H29" s="60"/>
      <c r="I29" s="60"/>
    </row>
    <row r="30" spans="1:9" s="180" customFormat="1" x14ac:dyDescent="0.2">
      <c r="A30" s="186"/>
      <c r="F30" s="60"/>
      <c r="G30" s="60"/>
      <c r="H30" s="60"/>
      <c r="I30" s="60"/>
    </row>
    <row r="31" spans="1:9" s="180" customFormat="1" x14ac:dyDescent="0.2">
      <c r="A31" s="186"/>
      <c r="F31" s="60"/>
      <c r="G31" s="60"/>
      <c r="H31" s="60"/>
      <c r="I31" s="60"/>
    </row>
    <row r="32" spans="1:9" s="180" customFormat="1" x14ac:dyDescent="0.2">
      <c r="A32" s="186"/>
      <c r="E32" s="192"/>
      <c r="F32" s="60"/>
      <c r="G32" s="60"/>
      <c r="H32" s="60"/>
      <c r="I32" s="60"/>
    </row>
    <row r="33" spans="1:9" ht="14.25" customHeight="1" x14ac:dyDescent="0.2">
      <c r="B33" s="275" t="s">
        <v>130</v>
      </c>
      <c r="C33" s="275"/>
      <c r="D33" s="275"/>
    </row>
    <row r="36" spans="1:9" s="180" customFormat="1" x14ac:dyDescent="0.2">
      <c r="A36" s="60"/>
      <c r="F36" s="60"/>
      <c r="G36" s="60"/>
      <c r="H36" s="60"/>
      <c r="I36" s="60"/>
    </row>
  </sheetData>
  <mergeCells count="9">
    <mergeCell ref="B16:D17"/>
    <mergeCell ref="B18:D18"/>
    <mergeCell ref="B33:D33"/>
    <mergeCell ref="B7:D7"/>
    <mergeCell ref="B8:D8"/>
    <mergeCell ref="B9:D9"/>
    <mergeCell ref="B10:D10"/>
    <mergeCell ref="B11:B12"/>
    <mergeCell ref="C11:D11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Indice</vt:lpstr>
      <vt:lpstr>GRC.01</vt:lpstr>
      <vt:lpstr>GRC.02</vt:lpstr>
      <vt:lpstr>GRC.03</vt:lpstr>
      <vt:lpstr>GRC.04</vt:lpstr>
      <vt:lpstr>GRC.05</vt:lpstr>
      <vt:lpstr>GRC.06</vt:lpstr>
      <vt:lpstr>GRC.07</vt:lpstr>
      <vt:lpstr>GRC.08</vt:lpstr>
      <vt:lpstr>GRC.09</vt:lpstr>
      <vt:lpstr>GRC.10</vt:lpstr>
      <vt:lpstr>GRC.11</vt:lpstr>
      <vt:lpstr>GRC.12</vt:lpstr>
      <vt:lpstr>GRC.13</vt:lpstr>
      <vt:lpstr>GRC.01!Área_de_impresión</vt:lpstr>
      <vt:lpstr>GRC.02!Área_de_impresión</vt:lpstr>
      <vt:lpstr>GRC.03!Área_de_impresión</vt:lpstr>
      <vt:lpstr>GRC.04!Área_de_impresión</vt:lpstr>
      <vt:lpstr>GRC.05!Área_de_impresión</vt:lpstr>
      <vt:lpstr>GRC.06!Área_de_impresión</vt:lpstr>
      <vt:lpstr>GRC.07!Área_de_impresión</vt:lpstr>
      <vt:lpstr>GRC.08!Área_de_impresión</vt:lpstr>
      <vt:lpstr>GRC.10!Área_de_impresión</vt:lpstr>
      <vt:lpstr>GRC.11!Área_de_impresión</vt:lpstr>
      <vt:lpstr>GRC.12!Área_de_impresión</vt:lpstr>
      <vt:lpstr>GRC.13!Área_de_impresión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2024-04-11T19:52:02Z</dcterms:modified>
</cp:coreProperties>
</file>